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40" yWindow="0" windowWidth="25600" windowHeight="16060" activeTab="0"/>
  </bookViews>
  <sheets>
    <sheet name="PyG comentada" sheetId="1" r:id="rId1"/>
    <sheet name="PyG oficial" sheetId="2" r:id="rId2"/>
    <sheet name="Balance oficial" sheetId="3" r:id="rId3"/>
  </sheets>
  <definedNames>
    <definedName name="_xlnm.Print_Area" localSheetId="0">'PyG comentada'!$A$1:$Q$40</definedName>
  </definedNames>
  <calcPr fullCalcOnLoad="1"/>
</workbook>
</file>

<file path=xl/sharedStrings.xml><?xml version="1.0" encoding="utf-8"?>
<sst xmlns="http://schemas.openxmlformats.org/spreadsheetml/2006/main" count="347" uniqueCount="219">
  <si>
    <t>Ejercicio 2014</t>
  </si>
  <si>
    <t>TIP</t>
  </si>
  <si>
    <t>Nombre</t>
  </si>
  <si>
    <t>Ejercicio 2013</t>
  </si>
  <si>
    <t>E2</t>
  </si>
  <si>
    <t xml:space="preserve"> 1. Importe neto de la cifra de negocios</t>
  </si>
  <si>
    <t>PT</t>
  </si>
  <si>
    <t xml:space="preserve">                    721  CURSOS              </t>
  </si>
  <si>
    <t xml:space="preserve"> 2. Variación de existencias de productos tdos y en curso</t>
  </si>
  <si>
    <t xml:space="preserve"> 3. Trabajos realizados por la empresa para su activo</t>
  </si>
  <si>
    <t xml:space="preserve">                    723  INGR.PATROC.AC.COLAB</t>
  </si>
  <si>
    <t xml:space="preserve">                    728  DONACIONES          </t>
  </si>
  <si>
    <t xml:space="preserve"> 4. Aprovisionamientos</t>
  </si>
  <si>
    <t xml:space="preserve">                    607  TRABAJOS OTRAS EMPR </t>
  </si>
  <si>
    <t xml:space="preserve"> 5. Otros ingresos de explotación</t>
  </si>
  <si>
    <t xml:space="preserve"> 6. Gastos de personal</t>
  </si>
  <si>
    <t xml:space="preserve">                    640  SUELDOS Y SALARIOS  </t>
  </si>
  <si>
    <t xml:space="preserve">                    642  S.S.CARGO EMPRESA   </t>
  </si>
  <si>
    <t xml:space="preserve"> 7. Otros gastos de explotación</t>
  </si>
  <si>
    <t xml:space="preserve">                    623  SERV PROF INDEPEND  </t>
  </si>
  <si>
    <t xml:space="preserve">                    626  GTOS VIAJE          </t>
  </si>
  <si>
    <t xml:space="preserve">                    627  PUBLIC Y PROPAGANDA </t>
  </si>
  <si>
    <t xml:space="preserve">                    629  OTROS SERVICIOS     </t>
  </si>
  <si>
    <t xml:space="preserve">                    634  AJUSTES NGATIVOS IVA</t>
  </si>
  <si>
    <t xml:space="preserve"> 8. Amortización del inmovilizado</t>
  </si>
  <si>
    <t xml:space="preserve"> 9. Imputación de subvenciones de inmovilizado no financ.</t>
  </si>
  <si>
    <t>10. Excesos de provisiones</t>
  </si>
  <si>
    <t>11. Deterioro y resultado por enajenaciones del inmoviliz.</t>
  </si>
  <si>
    <t>12. Diferencia negativa de combinaciones de negocio</t>
  </si>
  <si>
    <t>13. Otros resultados</t>
  </si>
  <si>
    <t>E4N</t>
  </si>
  <si>
    <t>A) RESULTADO DE EXPLOTACIÓN</t>
  </si>
  <si>
    <t xml:space="preserve">   (1+2+3+4+5+6+7+8+9+10+11+12+13)</t>
  </si>
  <si>
    <t>8B</t>
  </si>
  <si>
    <t>14. Ingresos financieros</t>
  </si>
  <si>
    <t>E1</t>
  </si>
  <si>
    <t xml:space="preserve">    a) Imputación de subvenciones, donaciones y legados</t>
  </si>
  <si>
    <t xml:space="preserve">                    769  OTROS INGR FINANCIER</t>
  </si>
  <si>
    <t xml:space="preserve">    b) Otros ingresos financieros</t>
  </si>
  <si>
    <t>15. Gastos financieros</t>
  </si>
  <si>
    <t xml:space="preserve">                    669  GASTOS FINANCIEROS  </t>
  </si>
  <si>
    <t>16. Variación de valor razonable en instrumentos financ.</t>
  </si>
  <si>
    <t>17. Diferencias de cambio</t>
  </si>
  <si>
    <t xml:space="preserve">                    668  DIF NEGATIVAS CAMBIO</t>
  </si>
  <si>
    <t xml:space="preserve">                    768  DIFERENCIAS POSITIVA</t>
  </si>
  <si>
    <t>18. Deterioro y resultado por enajenaciones de instrument.</t>
  </si>
  <si>
    <t xml:space="preserve">                    678  GTOS EXTRAORDINARIOS</t>
  </si>
  <si>
    <t>B) RESULTADO FINANCIERO (14+15+16+17+18)</t>
  </si>
  <si>
    <t>C) RESULTADO ANTES DE IMPUESTOS (A+B)</t>
  </si>
  <si>
    <t>19. Impuestos sobre beneficios</t>
  </si>
  <si>
    <t>D) RESULTADO DEL EJERCICIO</t>
  </si>
  <si>
    <t>Balance de Situación - 2014</t>
  </si>
  <si>
    <t>E5N</t>
  </si>
  <si>
    <t>Activo</t>
  </si>
  <si>
    <t>8A</t>
  </si>
  <si>
    <t>A) Activo no corriente</t>
  </si>
  <si>
    <t xml:space="preserve">  I. Inmovilizado intangible</t>
  </si>
  <si>
    <t xml:space="preserve"> II. Inmovilizado material</t>
  </si>
  <si>
    <t>III. Inversiones inmobiliarias</t>
  </si>
  <si>
    <t xml:space="preserve"> IV. Inversiones en empresas del grupo y asociadas</t>
  </si>
  <si>
    <t xml:space="preserve">  V. Inversiones financieras a largo plazo</t>
  </si>
  <si>
    <t xml:space="preserve"> VI. Activos por Impuesto diferido</t>
  </si>
  <si>
    <t>VII. Deudores comerciales no corrientes</t>
  </si>
  <si>
    <t>B) Activo corriente</t>
  </si>
  <si>
    <t xml:space="preserve">  I. Activos no corrientes mantenidos para la venta</t>
  </si>
  <si>
    <t xml:space="preserve"> II. Existencias</t>
  </si>
  <si>
    <t>III. Deudores comerciales y otras cuentas a cobrar</t>
  </si>
  <si>
    <t xml:space="preserve">   1.- Clientes por ventas y prestaciones de servicios</t>
  </si>
  <si>
    <t>N</t>
  </si>
  <si>
    <t xml:space="preserve">     a) Clientes por ventas y prestaciones de servicios l/p</t>
  </si>
  <si>
    <t xml:space="preserve">                    447  AFILIADOS/PATROCINAD</t>
  </si>
  <si>
    <t xml:space="preserve">     b) Clientes por ventas y prestaciones servicios c/p</t>
  </si>
  <si>
    <t xml:space="preserve">   2.- Accionistas (socios) por desembolsos exigidos</t>
  </si>
  <si>
    <t xml:space="preserve">   3.- Otros deudores</t>
  </si>
  <si>
    <t xml:space="preserve">                    470  H.P.DEUDOR CONC FISC</t>
  </si>
  <si>
    <t xml:space="preserve"> IV. Inversiones en empresas del grupo y asociadas a c/p</t>
  </si>
  <si>
    <t xml:space="preserve">  V. Inversiones financieras a corto plazo</t>
  </si>
  <si>
    <t xml:space="preserve"> VI. Periodificaciones a corto plazo</t>
  </si>
  <si>
    <t>VII. Efectivo y otros activos líquidos equivalentes</t>
  </si>
  <si>
    <t xml:space="preserve">                    570  CAJA                </t>
  </si>
  <si>
    <t xml:space="preserve">                    572  BANCOS              </t>
  </si>
  <si>
    <t>TOTAL ACTIVO</t>
  </si>
  <si>
    <t>7A</t>
  </si>
  <si>
    <t>Patrimonio neto y pasivo</t>
  </si>
  <si>
    <t>A) Patrimonio neto</t>
  </si>
  <si>
    <t>E3</t>
  </si>
  <si>
    <t>A-1) Fondos propios</t>
  </si>
  <si>
    <t xml:space="preserve">   I. Capital</t>
  </si>
  <si>
    <t xml:space="preserve">    1.- Capital escriturado</t>
  </si>
  <si>
    <t xml:space="preserve">                    100  DOTACION FUNDACIONAL</t>
  </si>
  <si>
    <t xml:space="preserve">    2.- (Capital no exigido)</t>
  </si>
  <si>
    <t xml:space="preserve">  II. Prima de emisión</t>
  </si>
  <si>
    <t xml:space="preserve"> III. Reservas</t>
  </si>
  <si>
    <t xml:space="preserve">                    115  RESERVAS VOLUNTARIAS</t>
  </si>
  <si>
    <t xml:space="preserve">  IV. (Acciones y participaciones en patrimonio propias)</t>
  </si>
  <si>
    <t xml:space="preserve">   V. Resultados de ejercicios anteriores</t>
  </si>
  <si>
    <t xml:space="preserve">  VI. Otras aportaciones de socios</t>
  </si>
  <si>
    <t>O</t>
  </si>
  <si>
    <t xml:space="preserve"> (Oculta.- Cuenta 129)</t>
  </si>
  <si>
    <t xml:space="preserve">                    129  PERDIDAS Y GANANCIAS</t>
  </si>
  <si>
    <t xml:space="preserve"> (Oculta.- Resultado del ejercicio)</t>
  </si>
  <si>
    <t xml:space="preserve"> VII. Resultado del ejercicio</t>
  </si>
  <si>
    <t xml:space="preserve"> ***. Resultado ejerc. anterior. Pdte de Aplicación</t>
  </si>
  <si>
    <t>VIII. Dividendo a cuenta</t>
  </si>
  <si>
    <t xml:space="preserve">  IX. Otros instrumentos de patrimonio neto</t>
  </si>
  <si>
    <t>A-2) Ajustes por cambios de valor</t>
  </si>
  <si>
    <t>A-3) Subvenciones, donaciones y legados recibidos</t>
  </si>
  <si>
    <t>B) Pasivo no corriente</t>
  </si>
  <si>
    <t xml:space="preserve">   I. Provisiones a largo plazo</t>
  </si>
  <si>
    <t xml:space="preserve">  II. Deudas a largo plazo</t>
  </si>
  <si>
    <t xml:space="preserve">    1. Deudas con entidades de crédito</t>
  </si>
  <si>
    <t xml:space="preserve">    2. Acreedores por arrendamiento financiero</t>
  </si>
  <si>
    <t xml:space="preserve">    3. Otras deudas a largo plazo</t>
  </si>
  <si>
    <t xml:space="preserve"> III. Deudas con empresas del grupo y asociadas a l/p</t>
  </si>
  <si>
    <t xml:space="preserve">  IV. Pasivos por impuesto diferido</t>
  </si>
  <si>
    <t xml:space="preserve">   V. Periodificaciones a largo plazo</t>
  </si>
  <si>
    <t xml:space="preserve">  VI. Acreedores comerciales no corrientes</t>
  </si>
  <si>
    <t xml:space="preserve"> VII. Deudores con características especiales l/p</t>
  </si>
  <si>
    <t>C) Pasivo corriente</t>
  </si>
  <si>
    <t xml:space="preserve">   I. Pasivos vinculados con activos no corrientes mant.</t>
  </si>
  <si>
    <t xml:space="preserve">  II. Provisiones a corto plazo</t>
  </si>
  <si>
    <t xml:space="preserve"> III. Deudas a corto plazo</t>
  </si>
  <si>
    <t xml:space="preserve">    3. Otras deudas a corto plazo</t>
  </si>
  <si>
    <t xml:space="preserve">  IV. Deudas con empresas del grupo y asociadas a c/p</t>
  </si>
  <si>
    <t xml:space="preserve">   V. Acreedores comerciales y otras cuentas a pagar</t>
  </si>
  <si>
    <t xml:space="preserve">    1. Proveedores</t>
  </si>
  <si>
    <t xml:space="preserve">     a) Proveedores l/p</t>
  </si>
  <si>
    <t xml:space="preserve">                    400  PROVEEDORES         </t>
  </si>
  <si>
    <t xml:space="preserve">     b) Proveedores c/p</t>
  </si>
  <si>
    <t xml:space="preserve">    2. Otros acreedores</t>
  </si>
  <si>
    <t xml:space="preserve">                    410  ACREEDORES          </t>
  </si>
  <si>
    <t xml:space="preserve">                    475  H.P.ACREED CONC FISC</t>
  </si>
  <si>
    <t xml:space="preserve">                    476  ORG.S.S.ACREEDORES  </t>
  </si>
  <si>
    <t xml:space="preserve">                    579  CUENTA PUENTE       </t>
  </si>
  <si>
    <t xml:space="preserve">  VI. Periodificaciones a corto plazo</t>
  </si>
  <si>
    <t xml:space="preserve"> VII. Deudas con características especiales a c/p</t>
  </si>
  <si>
    <t>TOTAL PATRIMONIO NETO Y PASIVO</t>
  </si>
  <si>
    <t>B</t>
  </si>
  <si>
    <t>Resultados financieros de la Fundación Ciudadana Civio</t>
  </si>
  <si>
    <t>A</t>
  </si>
  <si>
    <t>CUENTA DE RESULTADOS</t>
  </si>
  <si>
    <t>EJERCICIO 2013</t>
  </si>
  <si>
    <t>NOTAS:</t>
  </si>
  <si>
    <t>1.</t>
  </si>
  <si>
    <t>Ingresos de la actividad propia</t>
  </si>
  <si>
    <t>a)</t>
  </si>
  <si>
    <t>Donaciones recibidas</t>
  </si>
  <si>
    <t xml:space="preserve"> - directas</t>
  </si>
  <si>
    <t xml:space="preserve"> - crowdfunding</t>
  </si>
  <si>
    <t>b)</t>
  </si>
  <si>
    <t>Prestación de servicios</t>
  </si>
  <si>
    <t xml:space="preserve"> - formación</t>
  </si>
  <si>
    <t xml:space="preserve"> - colaboraciones</t>
  </si>
  <si>
    <t xml:space="preserve"> - consultoría</t>
  </si>
  <si>
    <t>c)</t>
  </si>
  <si>
    <t>Apoyos institucionales</t>
  </si>
  <si>
    <t>2.</t>
  </si>
  <si>
    <t>Gastos por ayuda y otros</t>
  </si>
  <si>
    <t>3.</t>
  </si>
  <si>
    <t>Variación de existencias de productos terminados y en curso de fabricación</t>
  </si>
  <si>
    <t>4.</t>
  </si>
  <si>
    <t>Trabajos realizados por la entidad para su activo</t>
  </si>
  <si>
    <t>5.</t>
  </si>
  <si>
    <t>Aprovisionamientos</t>
  </si>
  <si>
    <t>6.</t>
  </si>
  <si>
    <t>Otros ingresos de la actividad</t>
  </si>
  <si>
    <t>7.</t>
  </si>
  <si>
    <t>Gastos de personal</t>
  </si>
  <si>
    <t>8.</t>
  </si>
  <si>
    <t>Otros gastos de la actividad</t>
  </si>
  <si>
    <t>Colaboradores</t>
  </si>
  <si>
    <t>Viajes</t>
  </si>
  <si>
    <t>Comunicación</t>
  </si>
  <si>
    <t>Gestoría</t>
  </si>
  <si>
    <t>Otros</t>
  </si>
  <si>
    <t>9.</t>
  </si>
  <si>
    <t>Amortización del inmovilizado</t>
  </si>
  <si>
    <t>10.</t>
  </si>
  <si>
    <t>Subvenciones, donaciones y legados de capital traspados al excedente del ejercicio</t>
  </si>
  <si>
    <t>11.</t>
  </si>
  <si>
    <t>Exceso de provisiones</t>
  </si>
  <si>
    <t>12.</t>
  </si>
  <si>
    <t>Deterioro y resultado por enajenación del inmovilizado</t>
  </si>
  <si>
    <t>A.1</t>
  </si>
  <si>
    <t>RESULTADO OPERATIVO (1-2-3-4-5-6-7-8-9+10+11+12)</t>
  </si>
  <si>
    <t>13.</t>
  </si>
  <si>
    <t>Ingresos financieros</t>
  </si>
  <si>
    <t>14.</t>
  </si>
  <si>
    <t>Gastos financieros</t>
  </si>
  <si>
    <t>Incluye el pago de comisiones aplicadas a los cobros</t>
  </si>
  <si>
    <t>15.</t>
  </si>
  <si>
    <t>Variación de valor razonable en instrumentos financieros</t>
  </si>
  <si>
    <t>16.</t>
  </si>
  <si>
    <t>Diferencia de cambio</t>
  </si>
  <si>
    <t>17.</t>
  </si>
  <si>
    <t>Deterioro y resultado por enejenación de instrumentos financieros</t>
  </si>
  <si>
    <t>A.2</t>
  </si>
  <si>
    <t>A.3</t>
  </si>
  <si>
    <t>RESULTADO ANTES DE IMPUESTOS (A.1+A.2)</t>
  </si>
  <si>
    <t>18.</t>
  </si>
  <si>
    <t>Impuesto sobre sociedades</t>
  </si>
  <si>
    <t>A.4</t>
  </si>
  <si>
    <t>RESULTADO DESPUÉS DE IMPUESTOS (A.3-18)</t>
  </si>
  <si>
    <t>Resultados aplicado integramente para financiar las actividades corrientes futuras</t>
  </si>
  <si>
    <t>EJERCICIO 2014</t>
  </si>
  <si>
    <t>Formación a administraciones públicas y medios de comunicación</t>
  </si>
  <si>
    <t>La estructura incluye tres trabajadores contratados a tiempo completo hasta 31 de diciembre 2014</t>
  </si>
  <si>
    <t>Colaboraciones específicas para proyectos</t>
  </si>
  <si>
    <t>Servidores, gastos de oficina, cuota Asociación Española de Fundaciones</t>
  </si>
  <si>
    <t>Viajes nacionales e internacionales</t>
  </si>
  <si>
    <t>Libro Españopoly</t>
  </si>
  <si>
    <t>Donaciones recibidas, ver detalles en: http://www.civio.es/donaciones/</t>
  </si>
  <si>
    <t>FUNDACION CIUDADANA CIVIO</t>
  </si>
  <si>
    <t xml:space="preserve">Campaña de financiación colectiva para el proyecto ¿Quién cobra la obra? Ver: https://goteo.org/project/quien-cobra-la-obra </t>
  </si>
  <si>
    <t>Servicios SaaS a administraciones públicas  (DVMI Torrelodones y CARM) y asesoría al Centro de Innovación del BBVA</t>
  </si>
  <si>
    <t>Grants recibidas en 2014: Concurso CHEST 1, Convenio con Media 3.0 Foundation (Polonia) y Journalism Grants (CEP)</t>
  </si>
  <si>
    <t>RESULTADO FINANCIERO (13+14+15+16+17)</t>
  </si>
  <si>
    <t>Cuenta de Pérdidas y Ganancias abreviada - 2014</t>
  </si>
  <si>
    <t>Deducción de impuestos por servicios profesionales internacionales realizados en 2013 (proyecto Guateinformada)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</si>
</sst>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#,##0_);[Red]\(#,##0\);_(\ _)"/>
    <numFmt numFmtId="165" formatCode="_(#,##0_);[Red]\-#,##0;_(\ _)"/>
    <numFmt numFmtId="166" formatCode="_(#,##0_);[Red]\-#,##0_);_(\ _)"/>
    <numFmt numFmtId="167" formatCode="\'_(#,##0_);[Red]\-#,##0_);_(\ _)"/>
    <numFmt numFmtId="168" formatCode="_-* #,##0.00\ _P_t_s_-;\-* #,##0.00\ _P_t_s_-;_-* &quot;-&quot;??\ _P_t_s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\ &quot;Pts&quot;_-;\-* #,##0\ &quot;Pts&quot;_-;_-* &quot;-&quot;\ &quot;Pts&quot;_-;_-@_-"/>
    <numFmt numFmtId="172" formatCode="#,##0.00_ ;[Red]\-#,##0.00\ "/>
    <numFmt numFmtId="173" formatCode="[$-40A]dddd\,\ dd&quot; de &quot;mmmm&quot; de &quot;yyyy"/>
    <numFmt numFmtId="174" formatCode="#,##0.00;[Red]\-#,##0.00;"/>
    <numFmt numFmtId="175" formatCode="_(#,##0.00_);[Red]\-#,##0.00_);_(\ _)"/>
    <numFmt numFmtId="176" formatCode="\'_(#,##0.00_);[Red]\-#,##0.00_);_(\ _)"/>
    <numFmt numFmtId="177" formatCode="m\.dd\.yyyy"/>
    <numFmt numFmtId="178" formatCode="0.0%"/>
    <numFmt numFmtId="179" formatCode="d/m/yyyy"/>
  </numFmts>
  <fonts count="69">
    <font>
      <sz val="10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color indexed="9"/>
      <name val="Abadi MT Condensed Light"/>
      <family val="2"/>
    </font>
    <font>
      <b/>
      <sz val="18"/>
      <color indexed="62"/>
      <name val="Abadi MT Condensed Light"/>
      <family val="2"/>
    </font>
    <font>
      <sz val="11"/>
      <name val="Abadi MT Condensed Light"/>
      <family val="2"/>
    </font>
    <font>
      <b/>
      <sz val="11"/>
      <name val="Abadi MT Condensed Light"/>
      <family val="2"/>
    </font>
    <font>
      <b/>
      <sz val="12"/>
      <name val="Abadi MT Condensed Light"/>
      <family val="2"/>
    </font>
    <font>
      <b/>
      <sz val="11"/>
      <color indexed="9"/>
      <name val="Abadi MT Condensed Light"/>
      <family val="2"/>
    </font>
    <font>
      <b/>
      <sz val="14"/>
      <color indexed="9"/>
      <name val="Abadi MT Condensed Light"/>
      <family val="2"/>
    </font>
    <font>
      <sz val="12"/>
      <name val="Times New Roman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badi MT Condensed Light"/>
      <family val="2"/>
    </font>
    <font>
      <sz val="8"/>
      <name val="Abadi MT Condensed Light"/>
      <family val="2"/>
    </font>
    <font>
      <b/>
      <sz val="14"/>
      <name val="Abadi MT Condensed Light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13"/>
      <name val="Times New Roman"/>
      <family val="1"/>
    </font>
    <font>
      <b/>
      <sz val="22"/>
      <color indexed="12"/>
      <name val="Times New Roman"/>
      <family val="1"/>
    </font>
    <font>
      <sz val="12"/>
      <name val="Arial"/>
      <family val="0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0"/>
    </font>
    <font>
      <sz val="24"/>
      <color indexed="8"/>
      <name val="Calibri"/>
      <family val="0"/>
    </font>
    <font>
      <sz val="20"/>
      <color indexed="8"/>
      <name val="Calibri"/>
      <family val="0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indexed="9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4"/>
      <color theme="1"/>
      <name val="Calibri"/>
      <family val="0"/>
    </font>
    <font>
      <sz val="24"/>
      <color theme="1"/>
      <name val="Calibri"/>
      <family val="0"/>
    </font>
    <font>
      <sz val="20"/>
      <color theme="1"/>
      <name val="Calibri"/>
      <family val="0"/>
    </font>
    <font>
      <b/>
      <sz val="12"/>
      <color theme="1"/>
      <name val="Calibri"/>
      <family val="2"/>
    </font>
    <font>
      <u val="single"/>
      <sz val="12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centerContinuous" vertical="center" wrapText="1"/>
    </xf>
    <xf numFmtId="0" fontId="0" fillId="0" borderId="0" applyNumberFormat="0" applyFont="0" applyFill="0" applyBorder="0" applyProtection="0">
      <alignment horizontal="left" vertical="center" wrapText="1"/>
    </xf>
    <xf numFmtId="0" fontId="1" fillId="2" borderId="1">
      <alignment horizontal="center" vertical="center" wrapText="1"/>
      <protection/>
    </xf>
    <xf numFmtId="0" fontId="13" fillId="2" borderId="0" applyNumberFormat="0">
      <alignment horizontal="left" vertical="center"/>
      <protection/>
    </xf>
    <xf numFmtId="0" fontId="47" fillId="3" borderId="0" applyNumberFormat="0" applyBorder="0" applyAlignment="0" applyProtection="0"/>
    <xf numFmtId="0" fontId="2" fillId="0" borderId="2" applyBorder="0">
      <alignment horizontal="right" vertical="center"/>
      <protection/>
    </xf>
    <xf numFmtId="0" fontId="48" fillId="4" borderId="3" applyNumberFormat="0" applyAlignment="0" applyProtection="0"/>
    <xf numFmtId="0" fontId="49" fillId="5" borderId="4" applyNumberFormat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3" fillId="6" borderId="5">
      <alignment/>
      <protection/>
    </xf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4" fillId="0" borderId="0" applyNumberFormat="0" applyFill="0" applyBorder="0">
      <alignment/>
      <protection/>
    </xf>
    <xf numFmtId="3" fontId="4" fillId="0" borderId="6" applyFont="0" applyFill="0" applyBorder="0" applyAlignment="0" applyProtection="0"/>
    <xf numFmtId="4" fontId="4" fillId="0" borderId="0" applyFont="0" applyFill="0" applyBorder="0" applyAlignment="0" applyProtection="0"/>
    <xf numFmtId="0" fontId="0" fillId="0" borderId="0" applyNumberFormat="0" applyFont="0" applyFill="0" applyBorder="0" applyProtection="0">
      <alignment horizontal="right" vertical="center"/>
    </xf>
    <xf numFmtId="166" fontId="7" fillId="2" borderId="0" applyFont="0" applyFill="0" applyBorder="0" applyAlignment="0" applyProtection="0"/>
    <xf numFmtId="17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7" borderId="0" applyNumberFormat="0" applyBorder="0" applyAlignment="0" applyProtection="0"/>
    <xf numFmtId="175" fontId="7" fillId="8" borderId="0">
      <alignment vertical="center"/>
      <protection/>
    </xf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9" borderId="3" applyNumberFormat="0" applyAlignment="0" applyProtection="0"/>
    <xf numFmtId="164" fontId="5" fillId="10" borderId="10">
      <alignment horizontal="center" vertical="center"/>
      <protection/>
    </xf>
    <xf numFmtId="14" fontId="6" fillId="0" borderId="0">
      <alignment horizontal="right" vertical="center"/>
      <protection/>
    </xf>
    <xf numFmtId="165" fontId="5" fillId="11" borderId="11">
      <alignment horizontal="right" vertical="center"/>
      <protection/>
    </xf>
    <xf numFmtId="0" fontId="6" fillId="0" borderId="0">
      <alignment horizontal="left" vertical="center"/>
      <protection/>
    </xf>
    <xf numFmtId="175" fontId="7" fillId="0" borderId="0">
      <alignment vertical="center"/>
      <protection/>
    </xf>
    <xf numFmtId="166" fontId="7" fillId="0" borderId="12">
      <alignment vertical="center"/>
      <protection/>
    </xf>
    <xf numFmtId="175" fontId="7" fillId="2" borderId="0">
      <alignment vertical="center"/>
      <protection/>
    </xf>
    <xf numFmtId="175" fontId="8" fillId="0" borderId="0">
      <alignment vertical="center"/>
      <protection/>
    </xf>
    <xf numFmtId="175" fontId="9" fillId="0" borderId="12">
      <alignment vertical="center"/>
      <protection/>
    </xf>
    <xf numFmtId="175" fontId="10" fillId="11" borderId="0">
      <alignment vertical="center"/>
      <protection/>
    </xf>
    <xf numFmtId="165" fontId="10" fillId="11" borderId="12">
      <alignment vertical="center"/>
      <protection/>
    </xf>
    <xf numFmtId="0" fontId="21" fillId="11" borderId="13" applyFill="0" applyBorder="0">
      <alignment horizontal="centerContinuous" shrinkToFit="1"/>
      <protection/>
    </xf>
    <xf numFmtId="166" fontId="11" fillId="11" borderId="14">
      <alignment vertical="center"/>
      <protection/>
    </xf>
    <xf numFmtId="0" fontId="0" fillId="0" borderId="15" applyNumberFormat="0" applyFont="0" applyFill="0" applyAlignment="0" applyProtection="0"/>
    <xf numFmtId="0" fontId="0" fillId="0" borderId="16" applyNumberFormat="0" applyFont="0" applyFill="0" applyAlignment="0" applyProtection="0"/>
    <xf numFmtId="164" fontId="9" fillId="0" borderId="10" applyNumberFormat="0" applyFill="0">
      <alignment horizontal="center" vertical="center"/>
      <protection/>
    </xf>
    <xf numFmtId="166" fontId="7" fillId="0" borderId="0">
      <alignment horizontal="centerContinuous" vertical="center"/>
      <protection/>
    </xf>
    <xf numFmtId="175" fontId="10" fillId="11" borderId="0" applyNumberFormat="0" applyFont="0" applyFill="0" applyBorder="0" applyProtection="0">
      <alignment horizontal="centerContinuous" vertical="center" shrinkToFit="1"/>
    </xf>
    <xf numFmtId="175" fontId="9" fillId="0" borderId="0">
      <alignment vertical="center"/>
      <protection/>
    </xf>
    <xf numFmtId="175" fontId="17" fillId="0" borderId="0">
      <alignment vertical="center"/>
      <protection/>
    </xf>
    <xf numFmtId="175" fontId="16" fillId="0" borderId="0">
      <alignment vertical="center"/>
      <protection/>
    </xf>
    <xf numFmtId="175" fontId="15" fillId="0" borderId="0">
      <alignment vertical="center"/>
      <protection/>
    </xf>
    <xf numFmtId="0" fontId="20" fillId="11" borderId="0" applyNumberFormat="0" applyBorder="0" applyProtection="0">
      <alignment horizontal="centerContinuous" vertical="center"/>
    </xf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6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1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56" fillId="0" borderId="17" applyNumberFormat="0" applyFill="0" applyAlignment="0" applyProtection="0"/>
    <xf numFmtId="43" fontId="57" fillId="0" borderId="0" applyFont="0" applyFill="0" applyBorder="0" applyAlignment="0" applyProtection="0"/>
    <xf numFmtId="164" fontId="13" fillId="0" borderId="18" applyFill="0" applyBorder="0" applyProtection="0">
      <alignment/>
    </xf>
    <xf numFmtId="0" fontId="58" fillId="27" borderId="0" applyNumberFormat="0" applyBorder="0" applyAlignment="0" applyProtection="0"/>
    <xf numFmtId="0" fontId="59" fillId="0" borderId="0">
      <alignment/>
      <protection/>
    </xf>
    <xf numFmtId="0" fontId="57" fillId="0" borderId="0">
      <alignment/>
      <protection/>
    </xf>
    <xf numFmtId="0" fontId="59" fillId="0" borderId="0">
      <alignment/>
      <protection/>
    </xf>
    <xf numFmtId="0" fontId="0" fillId="28" borderId="19" applyNumberFormat="0" applyFont="0" applyAlignment="0" applyProtection="0"/>
    <xf numFmtId="0" fontId="60" fillId="4" borderId="2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>
      <alignment vertical="center"/>
      <protection/>
    </xf>
    <xf numFmtId="0" fontId="62" fillId="0" borderId="21" applyNumberFormat="0" applyFill="0" applyAlignment="0" applyProtection="0"/>
    <xf numFmtId="0" fontId="3" fillId="29" borderId="22">
      <alignment horizontal="center" vertical="center" wrapText="1"/>
      <protection/>
    </xf>
    <xf numFmtId="0" fontId="3" fillId="6" borderId="23">
      <alignment/>
      <protection/>
    </xf>
    <xf numFmtId="0" fontId="6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75" fontId="10" fillId="11" borderId="0" xfId="53">
      <alignment vertical="center"/>
      <protection/>
    </xf>
    <xf numFmtId="175" fontId="7" fillId="0" borderId="0" xfId="48">
      <alignment vertical="center"/>
      <protection/>
    </xf>
    <xf numFmtId="0" fontId="9" fillId="0" borderId="10" xfId="59" applyNumberFormat="1">
      <alignment horizontal="center" vertical="center"/>
      <protection/>
    </xf>
    <xf numFmtId="0" fontId="6" fillId="0" borderId="0" xfId="47">
      <alignment horizontal="left" vertical="center"/>
      <protection/>
    </xf>
    <xf numFmtId="0" fontId="21" fillId="0" borderId="0" xfId="55" applyFill="1" applyBorder="1">
      <alignment horizontal="centerContinuous" shrinkToFit="1"/>
      <protection/>
    </xf>
    <xf numFmtId="14" fontId="6" fillId="0" borderId="0" xfId="45">
      <alignment horizontal="right" vertical="center"/>
      <protection/>
    </xf>
    <xf numFmtId="0" fontId="0" fillId="0" borderId="0" xfId="31" applyFont="1">
      <alignment horizontal="right" vertical="center"/>
    </xf>
    <xf numFmtId="175" fontId="16" fillId="0" borderId="0" xfId="64">
      <alignment vertical="center"/>
      <protection/>
    </xf>
    <xf numFmtId="175" fontId="17" fillId="0" borderId="0" xfId="63">
      <alignment vertical="center"/>
      <protection/>
    </xf>
    <xf numFmtId="175" fontId="16" fillId="0" borderId="16" xfId="58" applyNumberFormat="1" applyFont="1" applyAlignment="1">
      <alignment vertical="center"/>
    </xf>
    <xf numFmtId="175" fontId="15" fillId="0" borderId="0" xfId="65">
      <alignment vertical="center"/>
      <protection/>
    </xf>
    <xf numFmtId="175" fontId="16" fillId="0" borderId="15" xfId="57" applyNumberFormat="1" applyFont="1" applyAlignment="1">
      <alignment vertical="center"/>
    </xf>
    <xf numFmtId="175" fontId="9" fillId="0" borderId="0" xfId="62">
      <alignment vertical="center"/>
      <protection/>
    </xf>
    <xf numFmtId="0" fontId="64" fillId="0" borderId="18" xfId="95" applyFont="1" applyBorder="1">
      <alignment/>
      <protection/>
    </xf>
    <xf numFmtId="0" fontId="65" fillId="0" borderId="18" xfId="95" applyFont="1" applyBorder="1">
      <alignment/>
      <protection/>
    </xf>
    <xf numFmtId="0" fontId="66" fillId="0" borderId="18" xfId="95" applyFont="1" applyBorder="1">
      <alignment/>
      <protection/>
    </xf>
    <xf numFmtId="0" fontId="59" fillId="0" borderId="18" xfId="95" applyBorder="1">
      <alignment/>
      <protection/>
    </xf>
    <xf numFmtId="0" fontId="22" fillId="0" borderId="18" xfId="0" applyFont="1" applyBorder="1" applyAlignment="1">
      <alignment/>
    </xf>
    <xf numFmtId="0" fontId="0" fillId="0" borderId="18" xfId="0" applyBorder="1" applyAlignment="1">
      <alignment/>
    </xf>
    <xf numFmtId="0" fontId="67" fillId="0" borderId="24" xfId="95" applyFont="1" applyBorder="1">
      <alignment/>
      <protection/>
    </xf>
    <xf numFmtId="0" fontId="67" fillId="0" borderId="25" xfId="95" applyFont="1" applyBorder="1">
      <alignment/>
      <protection/>
    </xf>
    <xf numFmtId="0" fontId="67" fillId="0" borderId="26" xfId="95" applyFont="1" applyBorder="1">
      <alignment/>
      <protection/>
    </xf>
    <xf numFmtId="0" fontId="59" fillId="0" borderId="0" xfId="95">
      <alignment/>
      <protection/>
    </xf>
    <xf numFmtId="4" fontId="67" fillId="0" borderId="5" xfId="95" applyNumberFormat="1" applyFont="1" applyBorder="1" applyAlignment="1">
      <alignment horizontal="center"/>
      <protection/>
    </xf>
    <xf numFmtId="0" fontId="59" fillId="0" borderId="0" xfId="95" applyAlignment="1">
      <alignment horizontal="center"/>
      <protection/>
    </xf>
    <xf numFmtId="0" fontId="68" fillId="0" borderId="0" xfId="95" applyFont="1">
      <alignment/>
      <protection/>
    </xf>
    <xf numFmtId="0" fontId="67" fillId="0" borderId="27" xfId="95" applyFont="1" applyBorder="1">
      <alignment/>
      <protection/>
    </xf>
    <xf numFmtId="0" fontId="67" fillId="0" borderId="28" xfId="95" applyFont="1" applyBorder="1">
      <alignment/>
      <protection/>
    </xf>
    <xf numFmtId="0" fontId="67" fillId="0" borderId="29" xfId="95" applyFont="1" applyBorder="1">
      <alignment/>
      <protection/>
    </xf>
    <xf numFmtId="0" fontId="67" fillId="0" borderId="0" xfId="95" applyFont="1">
      <alignment/>
      <protection/>
    </xf>
    <xf numFmtId="4" fontId="67" fillId="0" borderId="5" xfId="95" applyNumberFormat="1" applyFont="1" applyBorder="1">
      <alignment/>
      <protection/>
    </xf>
    <xf numFmtId="0" fontId="59" fillId="0" borderId="0" xfId="95" applyFont="1">
      <alignment/>
      <protection/>
    </xf>
    <xf numFmtId="0" fontId="59" fillId="0" borderId="30" xfId="95" applyFont="1" applyBorder="1">
      <alignment/>
      <protection/>
    </xf>
    <xf numFmtId="0" fontId="59" fillId="0" borderId="0" xfId="95" applyFont="1" applyBorder="1">
      <alignment/>
      <protection/>
    </xf>
    <xf numFmtId="0" fontId="59" fillId="0" borderId="31" xfId="95" applyFont="1" applyBorder="1">
      <alignment/>
      <protection/>
    </xf>
    <xf numFmtId="4" fontId="59" fillId="0" borderId="5" xfId="95" applyNumberFormat="1" applyFont="1" applyBorder="1">
      <alignment/>
      <protection/>
    </xf>
    <xf numFmtId="0" fontId="57" fillId="0" borderId="0" xfId="95" applyFont="1" applyFill="1" applyBorder="1">
      <alignment/>
      <protection/>
    </xf>
    <xf numFmtId="9" fontId="59" fillId="0" borderId="0" xfId="101" applyFont="1" applyAlignment="1">
      <alignment/>
    </xf>
    <xf numFmtId="0" fontId="59" fillId="0" borderId="0" xfId="95" applyFont="1" applyFill="1" applyBorder="1">
      <alignment/>
      <protection/>
    </xf>
    <xf numFmtId="9" fontId="57" fillId="0" borderId="0" xfId="101" applyFont="1" applyFill="1" applyBorder="1" applyAlignment="1">
      <alignment/>
    </xf>
    <xf numFmtId="4" fontId="59" fillId="0" borderId="0" xfId="95" applyNumberFormat="1" applyFont="1">
      <alignment/>
      <protection/>
    </xf>
    <xf numFmtId="0" fontId="67" fillId="0" borderId="30" xfId="95" applyFont="1" applyBorder="1">
      <alignment/>
      <protection/>
    </xf>
    <xf numFmtId="0" fontId="67" fillId="0" borderId="0" xfId="95" applyFont="1" applyBorder="1">
      <alignment/>
      <protection/>
    </xf>
    <xf numFmtId="0" fontId="67" fillId="0" borderId="31" xfId="95" applyFont="1" applyBorder="1">
      <alignment/>
      <protection/>
    </xf>
    <xf numFmtId="0" fontId="44" fillId="0" borderId="30" xfId="95" applyFont="1" applyBorder="1">
      <alignment/>
      <protection/>
    </xf>
    <xf numFmtId="0" fontId="44" fillId="0" borderId="0" xfId="95" applyFont="1" applyBorder="1">
      <alignment/>
      <protection/>
    </xf>
    <xf numFmtId="0" fontId="44" fillId="0" borderId="31" xfId="95" applyFont="1" applyBorder="1">
      <alignment/>
      <protection/>
    </xf>
    <xf numFmtId="9" fontId="0" fillId="0" borderId="0" xfId="101" applyFont="1" applyAlignment="1">
      <alignment/>
    </xf>
    <xf numFmtId="0" fontId="45" fillId="0" borderId="31" xfId="95" applyFont="1" applyBorder="1">
      <alignment/>
      <protection/>
    </xf>
    <xf numFmtId="0" fontId="22" fillId="0" borderId="0" xfId="0" applyFont="1" applyAlignment="1">
      <alignment/>
    </xf>
    <xf numFmtId="172" fontId="0" fillId="0" borderId="0" xfId="0" applyNumberFormat="1" applyAlignment="1">
      <alignment/>
    </xf>
    <xf numFmtId="9" fontId="0" fillId="0" borderId="0" xfId="100" applyFont="1" applyAlignment="1">
      <alignment/>
    </xf>
    <xf numFmtId="9" fontId="59" fillId="0" borderId="0" xfId="100" applyNumberFormat="1" applyFont="1" applyAlignment="1">
      <alignment/>
    </xf>
    <xf numFmtId="9" fontId="57" fillId="0" borderId="0" xfId="101" applyNumberFormat="1" applyFont="1" applyFill="1" applyBorder="1" applyAlignment="1">
      <alignment/>
    </xf>
  </cellXfs>
  <cellStyles count="95">
    <cellStyle name="Normal" xfId="0"/>
    <cellStyle name="AjustaTexto" xfId="15"/>
    <cellStyle name="AjustaTexto2" xfId="16"/>
    <cellStyle name="Azul" xfId="17"/>
    <cellStyle name="Azul1" xfId="18"/>
    <cellStyle name="Bad" xfId="19"/>
    <cellStyle name="Cabeceras" xfId="20"/>
    <cellStyle name="Calculation" xfId="21"/>
    <cellStyle name="Check Cell" xfId="22"/>
    <cellStyle name="Comma" xfId="23"/>
    <cellStyle name="Comma [0]" xfId="24"/>
    <cellStyle name="CuadroVerde" xfId="25"/>
    <cellStyle name="Currency" xfId="26"/>
    <cellStyle name="Currency [0]" xfId="27"/>
    <cellStyle name="DatoAlfa" xfId="28"/>
    <cellStyle name="DatoNume" xfId="29"/>
    <cellStyle name="DatoNume2" xfId="30"/>
    <cellStyle name="Derecha" xfId="31"/>
    <cellStyle name="Entero" xfId="32"/>
    <cellStyle name="Euros" xfId="33"/>
    <cellStyle name="Explanatory Text" xfId="34"/>
    <cellStyle name="Fecha" xfId="35"/>
    <cellStyle name="FechaI" xfId="36"/>
    <cellStyle name="Good" xfId="37"/>
    <cellStyle name="gris" xfId="38"/>
    <cellStyle name="Heading 1" xfId="39"/>
    <cellStyle name="Heading 2" xfId="40"/>
    <cellStyle name="Heading 3" xfId="41"/>
    <cellStyle name="Heading 4" xfId="42"/>
    <cellStyle name="Input" xfId="43"/>
    <cellStyle name="jcCabecera" xfId="44"/>
    <cellStyle name="jcFecha" xfId="45"/>
    <cellStyle name="jcGrupo" xfId="46"/>
    <cellStyle name="jcNombreEntidad" xfId="47"/>
    <cellStyle name="jcNormal" xfId="48"/>
    <cellStyle name="jcNormalBordeSup" xfId="49"/>
    <cellStyle name="jcNormalResalte" xfId="50"/>
    <cellStyle name="jcNormalTotal" xfId="51"/>
    <cellStyle name="jcNormalTotalBorde" xfId="52"/>
    <cellStyle name="jcTituloCuenta" xfId="53"/>
    <cellStyle name="jcTituloCuentaBordeSup" xfId="54"/>
    <cellStyle name="jcTituloInforme" xfId="55"/>
    <cellStyle name="jcTotalResalte" xfId="56"/>
    <cellStyle name="jsBordeInferior" xfId="57"/>
    <cellStyle name="jsBordeSuperior" xfId="58"/>
    <cellStyle name="jsCabecera" xfId="59"/>
    <cellStyle name="jsCentrar" xfId="60"/>
    <cellStyle name="jsCentrar2" xfId="61"/>
    <cellStyle name="jsGrande" xfId="62"/>
    <cellStyle name="jsMuyGrande" xfId="63"/>
    <cellStyle name="jsMuyPetito" xfId="64"/>
    <cellStyle name="jsPetito" xfId="65"/>
    <cellStyle name="jsTituloInforme" xfId="66"/>
    <cellStyle name="jsv01" xfId="67"/>
    <cellStyle name="jsv02" xfId="68"/>
    <cellStyle name="jsv03" xfId="69"/>
    <cellStyle name="jsv04" xfId="70"/>
    <cellStyle name="jsv05" xfId="71"/>
    <cellStyle name="jsv06" xfId="72"/>
    <cellStyle name="jsv07" xfId="73"/>
    <cellStyle name="jsv08" xfId="74"/>
    <cellStyle name="jsv09" xfId="75"/>
    <cellStyle name="jsv10" xfId="76"/>
    <cellStyle name="jsv11" xfId="77"/>
    <cellStyle name="jsv12" xfId="78"/>
    <cellStyle name="jsv13" xfId="79"/>
    <cellStyle name="jsv14" xfId="80"/>
    <cellStyle name="jsv15" xfId="81"/>
    <cellStyle name="jsv16" xfId="82"/>
    <cellStyle name="jsv17" xfId="83"/>
    <cellStyle name="jsv18" xfId="84"/>
    <cellStyle name="jsv19" xfId="85"/>
    <cellStyle name="jsv20" xfId="86"/>
    <cellStyle name="jsv21" xfId="87"/>
    <cellStyle name="jsv22" xfId="88"/>
    <cellStyle name="jsv23" xfId="89"/>
    <cellStyle name="jsv24" xfId="90"/>
    <cellStyle name="Linked Cell" xfId="91"/>
    <cellStyle name="Millares 2" xfId="92"/>
    <cellStyle name="Negrita" xfId="93"/>
    <cellStyle name="Neutral" xfId="94"/>
    <cellStyle name="Normal 2" xfId="95"/>
    <cellStyle name="Normal 2 2" xfId="96"/>
    <cellStyle name="Normal 3" xfId="97"/>
    <cellStyle name="Note" xfId="98"/>
    <cellStyle name="Output" xfId="99"/>
    <cellStyle name="Percent" xfId="100"/>
    <cellStyle name="Percent 2" xfId="101"/>
    <cellStyle name="Texto" xfId="102"/>
    <cellStyle name="Title" xfId="103"/>
    <cellStyle name="Titulo5" xfId="104"/>
    <cellStyle name="Total" xfId="105"/>
    <cellStyle name="Total Final" xfId="106"/>
    <cellStyle name="Verde" xfId="107"/>
    <cellStyle name="Warning Text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="150" zoomScaleNormal="150" workbookViewId="0" topLeftCell="A1">
      <selection activeCell="C17" sqref="C17"/>
    </sheetView>
  </sheetViews>
  <sheetFormatPr defaultColWidth="11.421875" defaultRowHeight="12.75"/>
  <cols>
    <col min="1" max="1" width="3.7109375" style="32" customWidth="1"/>
    <col min="2" max="2" width="2.28125" style="32" customWidth="1"/>
    <col min="3" max="3" width="64.7109375" style="32" customWidth="1"/>
    <col min="4" max="4" width="3.28125" style="23" bestFit="1" customWidth="1"/>
    <col min="5" max="5" width="17.00390625" style="32" customWidth="1"/>
    <col min="6" max="6" width="3.140625" style="32" customWidth="1"/>
    <col min="7" max="7" width="17.00390625" style="32" customWidth="1"/>
    <col min="8" max="8" width="4.7109375" style="23" customWidth="1"/>
    <col min="9" max="9" width="10.8515625" style="50" customWidth="1"/>
    <col min="17" max="17" width="10.8515625" style="0" customWidth="1"/>
  </cols>
  <sheetData>
    <row r="1" spans="1:17" ht="30">
      <c r="A1" s="14" t="s">
        <v>138</v>
      </c>
      <c r="B1" s="15"/>
      <c r="C1" s="15"/>
      <c r="D1" s="16"/>
      <c r="E1" s="16"/>
      <c r="F1" s="16"/>
      <c r="G1" s="16"/>
      <c r="H1" s="17"/>
      <c r="I1" s="18"/>
      <c r="J1" s="19"/>
      <c r="K1" s="19"/>
      <c r="L1" s="19"/>
      <c r="M1" s="19"/>
      <c r="N1" s="19"/>
      <c r="O1" s="19"/>
      <c r="P1" s="19"/>
      <c r="Q1" s="19"/>
    </row>
    <row r="4" spans="1:9" ht="15">
      <c r="A4" s="20" t="s">
        <v>139</v>
      </c>
      <c r="B4" s="21" t="s">
        <v>140</v>
      </c>
      <c r="C4" s="22"/>
      <c r="D4" s="25"/>
      <c r="E4" s="24" t="s">
        <v>141</v>
      </c>
      <c r="F4" s="24"/>
      <c r="G4" s="24" t="s">
        <v>204</v>
      </c>
      <c r="I4" s="26" t="s">
        <v>142</v>
      </c>
    </row>
    <row r="5" spans="1:9" ht="15">
      <c r="A5" s="27" t="s">
        <v>143</v>
      </c>
      <c r="B5" s="28" t="s">
        <v>144</v>
      </c>
      <c r="C5" s="29"/>
      <c r="D5" s="30"/>
      <c r="E5" s="31">
        <v>93964.01999999999</v>
      </c>
      <c r="F5" s="31"/>
      <c r="G5" s="31">
        <f>+G6+G9+G13</f>
        <v>99211.92</v>
      </c>
      <c r="I5" s="32"/>
    </row>
    <row r="6" spans="1:9" ht="15">
      <c r="A6" s="33"/>
      <c r="B6" s="34" t="s">
        <v>145</v>
      </c>
      <c r="C6" s="35" t="s">
        <v>146</v>
      </c>
      <c r="D6" s="37"/>
      <c r="E6" s="36">
        <v>16092</v>
      </c>
      <c r="F6" s="36"/>
      <c r="G6" s="36">
        <v>19064.02</v>
      </c>
      <c r="H6" s="53"/>
      <c r="I6" s="32"/>
    </row>
    <row r="7" spans="1:9" ht="15">
      <c r="A7" s="33"/>
      <c r="B7" s="39"/>
      <c r="C7" s="35" t="s">
        <v>147</v>
      </c>
      <c r="D7" s="37"/>
      <c r="E7" s="36">
        <v>3232</v>
      </c>
      <c r="F7" s="36"/>
      <c r="G7" s="36">
        <v>10534.02</v>
      </c>
      <c r="H7" s="40"/>
      <c r="I7" s="41" t="s">
        <v>211</v>
      </c>
    </row>
    <row r="8" spans="1:11" ht="15">
      <c r="A8" s="33"/>
      <c r="B8" s="39"/>
      <c r="C8" s="35" t="s">
        <v>148</v>
      </c>
      <c r="D8" s="37"/>
      <c r="E8" s="36">
        <v>12860</v>
      </c>
      <c r="F8" s="36"/>
      <c r="G8" s="36">
        <v>8530</v>
      </c>
      <c r="H8" s="40"/>
      <c r="I8" s="41" t="s">
        <v>213</v>
      </c>
      <c r="K8" s="32"/>
    </row>
    <row r="9" spans="1:9" ht="15">
      <c r="A9" s="33"/>
      <c r="B9" s="39" t="s">
        <v>149</v>
      </c>
      <c r="C9" s="35" t="s">
        <v>150</v>
      </c>
      <c r="D9" s="37"/>
      <c r="E9" s="36">
        <v>53600.06</v>
      </c>
      <c r="F9" s="36"/>
      <c r="G9" s="36">
        <v>42837.9</v>
      </c>
      <c r="H9" s="54"/>
      <c r="I9" s="32"/>
    </row>
    <row r="10" spans="1:9" ht="15">
      <c r="A10" s="33"/>
      <c r="B10" s="34"/>
      <c r="C10" s="35" t="s">
        <v>151</v>
      </c>
      <c r="E10" s="36">
        <v>18787.5</v>
      </c>
      <c r="F10" s="36"/>
      <c r="G10" s="36">
        <v>10137.9</v>
      </c>
      <c r="H10" s="38"/>
      <c r="I10" s="41" t="s">
        <v>205</v>
      </c>
    </row>
    <row r="11" spans="1:9" ht="15">
      <c r="A11" s="33"/>
      <c r="B11" s="34"/>
      <c r="C11" s="35" t="s">
        <v>152</v>
      </c>
      <c r="D11" s="37"/>
      <c r="E11" s="36">
        <v>712.56</v>
      </c>
      <c r="F11" s="36"/>
      <c r="G11" s="36">
        <v>2000</v>
      </c>
      <c r="H11" s="40"/>
      <c r="I11" s="32" t="s">
        <v>210</v>
      </c>
    </row>
    <row r="12" spans="1:9" ht="15">
      <c r="A12" s="33"/>
      <c r="B12" s="34"/>
      <c r="C12" s="35" t="s">
        <v>153</v>
      </c>
      <c r="D12" s="37"/>
      <c r="E12" s="36">
        <v>34100</v>
      </c>
      <c r="F12" s="36"/>
      <c r="G12" s="36">
        <v>30700</v>
      </c>
      <c r="H12" s="40"/>
      <c r="I12" s="32" t="s">
        <v>214</v>
      </c>
    </row>
    <row r="13" spans="1:9" ht="15">
      <c r="A13" s="33"/>
      <c r="B13" s="34" t="s">
        <v>154</v>
      </c>
      <c r="C13" s="35" t="s">
        <v>155</v>
      </c>
      <c r="D13" s="37"/>
      <c r="E13" s="36">
        <v>24271.96</v>
      </c>
      <c r="F13" s="36"/>
      <c r="G13" s="36">
        <v>37310</v>
      </c>
      <c r="H13" s="54"/>
      <c r="I13" s="41" t="s">
        <v>215</v>
      </c>
    </row>
    <row r="14" spans="1:9" ht="15">
      <c r="A14" s="42" t="s">
        <v>156</v>
      </c>
      <c r="B14" s="43" t="s">
        <v>157</v>
      </c>
      <c r="C14" s="44"/>
      <c r="D14" s="30"/>
      <c r="E14" s="31">
        <v>0</v>
      </c>
      <c r="F14" s="31"/>
      <c r="G14" s="31">
        <v>0</v>
      </c>
      <c r="I14" s="32"/>
    </row>
    <row r="15" spans="1:9" ht="15">
      <c r="A15" s="42" t="s">
        <v>158</v>
      </c>
      <c r="B15" s="43" t="s">
        <v>159</v>
      </c>
      <c r="C15" s="44"/>
      <c r="E15" s="31">
        <v>0</v>
      </c>
      <c r="F15" s="31"/>
      <c r="G15" s="31">
        <v>0</v>
      </c>
      <c r="I15" s="32"/>
    </row>
    <row r="16" spans="1:9" ht="15">
      <c r="A16" s="42" t="s">
        <v>160</v>
      </c>
      <c r="B16" s="43" t="s">
        <v>161</v>
      </c>
      <c r="C16" s="44"/>
      <c r="E16" s="31">
        <v>0</v>
      </c>
      <c r="F16" s="31"/>
      <c r="G16" s="31">
        <v>0</v>
      </c>
      <c r="I16" s="32"/>
    </row>
    <row r="17" spans="1:9" ht="15">
      <c r="A17" s="42" t="s">
        <v>162</v>
      </c>
      <c r="B17" s="43" t="s">
        <v>163</v>
      </c>
      <c r="C17" s="44"/>
      <c r="E17" s="31">
        <v>0</v>
      </c>
      <c r="F17" s="31"/>
      <c r="G17" s="31">
        <v>150</v>
      </c>
      <c r="I17" s="32"/>
    </row>
    <row r="18" spans="1:9" ht="15">
      <c r="A18" s="45" t="s">
        <v>164</v>
      </c>
      <c r="B18" s="46" t="s">
        <v>165</v>
      </c>
      <c r="C18" s="47"/>
      <c r="E18" s="31">
        <v>0</v>
      </c>
      <c r="F18" s="31"/>
      <c r="G18" s="31">
        <v>0</v>
      </c>
      <c r="I18" s="32"/>
    </row>
    <row r="19" spans="1:9" ht="15">
      <c r="A19" s="42" t="s">
        <v>166</v>
      </c>
      <c r="B19" s="43" t="s">
        <v>167</v>
      </c>
      <c r="C19" s="44"/>
      <c r="E19" s="31">
        <v>36217.85</v>
      </c>
      <c r="F19" s="31"/>
      <c r="G19" s="31">
        <v>77243.37</v>
      </c>
      <c r="I19" s="32" t="s">
        <v>206</v>
      </c>
    </row>
    <row r="20" spans="1:9" ht="15">
      <c r="A20" s="42" t="s">
        <v>168</v>
      </c>
      <c r="B20" s="43" t="s">
        <v>169</v>
      </c>
      <c r="C20" s="44"/>
      <c r="E20" s="31">
        <v>39378.67</v>
      </c>
      <c r="F20" s="31"/>
      <c r="G20" s="31">
        <f>SUM(G21:G25)</f>
        <v>13349.7</v>
      </c>
      <c r="I20" s="41"/>
    </row>
    <row r="21" spans="1:9" ht="15">
      <c r="A21" s="42"/>
      <c r="B21" s="43"/>
      <c r="C21" s="35" t="s">
        <v>170</v>
      </c>
      <c r="D21" s="32"/>
      <c r="E21" s="36">
        <v>31669.59</v>
      </c>
      <c r="F21" s="36"/>
      <c r="G21" s="36">
        <v>4833.39</v>
      </c>
      <c r="I21" s="32" t="s">
        <v>207</v>
      </c>
    </row>
    <row r="22" spans="1:10" ht="15">
      <c r="A22" s="42"/>
      <c r="B22" s="43"/>
      <c r="C22" s="35" t="s">
        <v>171</v>
      </c>
      <c r="E22" s="36">
        <v>1973.73</v>
      </c>
      <c r="F22" s="36"/>
      <c r="G22" s="36">
        <v>2835.58</v>
      </c>
      <c r="I22" s="41" t="s">
        <v>209</v>
      </c>
      <c r="J22" s="48"/>
    </row>
    <row r="23" spans="1:10" ht="15">
      <c r="A23" s="42"/>
      <c r="B23" s="43"/>
      <c r="C23" s="35" t="s">
        <v>172</v>
      </c>
      <c r="E23" s="36">
        <v>1000</v>
      </c>
      <c r="F23" s="36"/>
      <c r="G23" s="36">
        <v>1000</v>
      </c>
      <c r="I23" s="41"/>
      <c r="J23" s="48"/>
    </row>
    <row r="24" spans="1:9" ht="15">
      <c r="A24" s="42"/>
      <c r="B24" s="43"/>
      <c r="C24" s="49" t="s">
        <v>173</v>
      </c>
      <c r="E24" s="36">
        <v>2140</v>
      </c>
      <c r="F24" s="36"/>
      <c r="G24" s="36">
        <v>3049.2</v>
      </c>
      <c r="I24" s="41"/>
    </row>
    <row r="25" spans="1:9" ht="15">
      <c r="A25" s="42"/>
      <c r="B25" s="43"/>
      <c r="C25" s="35" t="s">
        <v>174</v>
      </c>
      <c r="E25" s="36">
        <v>2595.35</v>
      </c>
      <c r="F25" s="36"/>
      <c r="G25" s="36">
        <f>4409.19-G24+271.54</f>
        <v>1631.5299999999997</v>
      </c>
      <c r="I25" s="32" t="s">
        <v>208</v>
      </c>
    </row>
    <row r="26" spans="1:9" ht="15">
      <c r="A26" s="42" t="s">
        <v>175</v>
      </c>
      <c r="B26" s="43" t="s">
        <v>176</v>
      </c>
      <c r="C26" s="35"/>
      <c r="D26" s="30"/>
      <c r="E26" s="31">
        <v>0</v>
      </c>
      <c r="F26" s="31"/>
      <c r="G26" s="31">
        <v>0</v>
      </c>
      <c r="I26" s="32"/>
    </row>
    <row r="27" spans="1:9" ht="15">
      <c r="A27" s="42" t="s">
        <v>177</v>
      </c>
      <c r="B27" s="43" t="s">
        <v>178</v>
      </c>
      <c r="C27" s="44"/>
      <c r="E27" s="31">
        <v>0</v>
      </c>
      <c r="F27" s="31"/>
      <c r="G27" s="31">
        <v>0</v>
      </c>
      <c r="I27" s="32"/>
    </row>
    <row r="28" spans="1:9" ht="15">
      <c r="A28" s="42" t="s">
        <v>179</v>
      </c>
      <c r="B28" s="43" t="s">
        <v>180</v>
      </c>
      <c r="C28" s="44"/>
      <c r="E28" s="31">
        <v>0</v>
      </c>
      <c r="F28" s="31"/>
      <c r="G28" s="31">
        <v>0</v>
      </c>
      <c r="I28" s="32"/>
    </row>
    <row r="29" spans="1:9" ht="15">
      <c r="A29" s="42" t="s">
        <v>181</v>
      </c>
      <c r="B29" s="43" t="s">
        <v>182</v>
      </c>
      <c r="C29" s="44"/>
      <c r="E29" s="31">
        <v>0</v>
      </c>
      <c r="F29" s="31"/>
      <c r="G29" s="31">
        <v>0</v>
      </c>
      <c r="I29" s="32"/>
    </row>
    <row r="30" spans="1:9" ht="15">
      <c r="A30" s="20" t="s">
        <v>183</v>
      </c>
      <c r="B30" s="21" t="s">
        <v>184</v>
      </c>
      <c r="C30" s="22"/>
      <c r="E30" s="31">
        <v>18367.499999999993</v>
      </c>
      <c r="F30" s="31"/>
      <c r="G30" s="31">
        <v>8468.850000000002</v>
      </c>
      <c r="I30" s="41"/>
    </row>
    <row r="31" spans="1:9" ht="15">
      <c r="A31" s="42" t="s">
        <v>185</v>
      </c>
      <c r="B31" s="43" t="s">
        <v>186</v>
      </c>
      <c r="C31" s="44"/>
      <c r="E31" s="31">
        <v>23.27</v>
      </c>
      <c r="F31" s="31"/>
      <c r="G31" s="31">
        <v>36.10000000000001</v>
      </c>
      <c r="I31" s="41"/>
    </row>
    <row r="32" spans="1:9" ht="15">
      <c r="A32" s="42" t="s">
        <v>187</v>
      </c>
      <c r="B32" s="43" t="s">
        <v>188</v>
      </c>
      <c r="C32" s="44"/>
      <c r="E32" s="31">
        <v>-461.43</v>
      </c>
      <c r="F32" s="31"/>
      <c r="G32" s="31">
        <v>-688.95</v>
      </c>
      <c r="I32" s="32" t="s">
        <v>189</v>
      </c>
    </row>
    <row r="33" spans="1:9" ht="15">
      <c r="A33" s="42" t="s">
        <v>190</v>
      </c>
      <c r="B33" s="43" t="s">
        <v>191</v>
      </c>
      <c r="C33" s="44"/>
      <c r="E33" s="31">
        <v>0</v>
      </c>
      <c r="F33" s="31"/>
      <c r="G33" s="31">
        <v>0</v>
      </c>
      <c r="I33" s="32"/>
    </row>
    <row r="34" spans="1:9" ht="15">
      <c r="A34" s="42" t="s">
        <v>192</v>
      </c>
      <c r="B34" s="43" t="s">
        <v>193</v>
      </c>
      <c r="C34" s="44"/>
      <c r="E34" s="31">
        <v>-91.34</v>
      </c>
      <c r="F34" s="31"/>
      <c r="G34" s="31">
        <v>-51.38</v>
      </c>
      <c r="I34" s="32"/>
    </row>
    <row r="35" spans="1:9" ht="15">
      <c r="A35" s="42" t="s">
        <v>194</v>
      </c>
      <c r="B35" s="43" t="s">
        <v>195</v>
      </c>
      <c r="C35" s="44"/>
      <c r="E35" s="31">
        <v>0</v>
      </c>
      <c r="F35" s="31"/>
      <c r="G35" s="31">
        <v>-1484.98</v>
      </c>
      <c r="I35" s="32" t="s">
        <v>218</v>
      </c>
    </row>
    <row r="36" spans="1:9" ht="15">
      <c r="A36" s="20" t="s">
        <v>196</v>
      </c>
      <c r="B36" s="21" t="s">
        <v>216</v>
      </c>
      <c r="C36" s="22"/>
      <c r="E36" s="31">
        <v>-529.5</v>
      </c>
      <c r="F36" s="31"/>
      <c r="G36" s="31">
        <f>SUM(G31:G35)</f>
        <v>-2189.21</v>
      </c>
      <c r="I36" s="32"/>
    </row>
    <row r="37" spans="1:9" ht="15">
      <c r="A37" s="20" t="s">
        <v>197</v>
      </c>
      <c r="B37" s="21" t="s">
        <v>198</v>
      </c>
      <c r="C37" s="22"/>
      <c r="E37" s="31">
        <v>17837.999999999993</v>
      </c>
      <c r="F37" s="31"/>
      <c r="G37" s="31">
        <f>+G30+G36</f>
        <v>6279.640000000002</v>
      </c>
      <c r="I37" s="41"/>
    </row>
    <row r="38" spans="1:9" ht="15">
      <c r="A38" s="20" t="s">
        <v>199</v>
      </c>
      <c r="B38" s="21" t="s">
        <v>200</v>
      </c>
      <c r="C38" s="22"/>
      <c r="E38" s="31">
        <v>0</v>
      </c>
      <c r="F38" s="31"/>
      <c r="G38" s="31">
        <v>0</v>
      </c>
      <c r="I38" s="32"/>
    </row>
    <row r="39" spans="1:9" ht="15">
      <c r="A39" s="20" t="s">
        <v>201</v>
      </c>
      <c r="B39" s="21" t="s">
        <v>202</v>
      </c>
      <c r="C39" s="22"/>
      <c r="E39" s="31">
        <v>17837.999999999993</v>
      </c>
      <c r="F39" s="31"/>
      <c r="G39" s="31">
        <f>+G37-G38</f>
        <v>6279.640000000002</v>
      </c>
      <c r="I39" s="32" t="s">
        <v>203</v>
      </c>
    </row>
    <row r="42" spans="1:9" ht="15">
      <c r="A42" s="39"/>
      <c r="I42" s="32"/>
    </row>
    <row r="43" spans="1:8" ht="15">
      <c r="A43" s="39"/>
      <c r="D43" s="32"/>
      <c r="H43" s="32"/>
    </row>
    <row r="44" spans="1:8" ht="15">
      <c r="A44" s="39"/>
      <c r="D44" s="32"/>
      <c r="H44" s="32"/>
    </row>
    <row r="45" spans="1:8" ht="15">
      <c r="A45" s="39"/>
      <c r="D45" s="32"/>
      <c r="H45" s="32"/>
    </row>
    <row r="46" spans="1:8" ht="15">
      <c r="A46" s="39"/>
      <c r="D46" s="32"/>
      <c r="H46" s="32"/>
    </row>
    <row r="47" spans="1:8" ht="15">
      <c r="A47" s="39"/>
      <c r="D47" s="32"/>
      <c r="H47" s="32"/>
    </row>
    <row r="48" spans="1:8" ht="15">
      <c r="A48" s="39"/>
      <c r="D48" s="32"/>
      <c r="H48" s="32"/>
    </row>
  </sheetData>
  <sheetProtection/>
  <printOptions/>
  <pageMargins left="0.36000000000000004" right="0.36000000000000004" top="0.6100000000000001" bottom="0.6100000000000001" header="0.5" footer="0.5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="150" zoomScaleNormal="150" workbookViewId="0" topLeftCell="B1">
      <selection activeCell="B5" sqref="B5"/>
    </sheetView>
  </sheetViews>
  <sheetFormatPr defaultColWidth="11.421875" defaultRowHeight="12.75"/>
  <cols>
    <col min="1" max="1" width="0" style="0" hidden="1" customWidth="1"/>
    <col min="2" max="2" width="46.421875" style="0" customWidth="1"/>
    <col min="3" max="3" width="16.421875" style="0" bestFit="1" customWidth="1"/>
    <col min="4" max="4" width="18.421875" style="0" bestFit="1" customWidth="1"/>
  </cols>
  <sheetData>
    <row r="1" spans="2:4" ht="21.75">
      <c r="B1" s="4" t="s">
        <v>212</v>
      </c>
      <c r="D1" s="6"/>
    </row>
    <row r="3" ht="12">
      <c r="B3" s="7"/>
    </row>
    <row r="5" spans="2:4" ht="25.5">
      <c r="B5" s="5" t="s">
        <v>217</v>
      </c>
      <c r="C5" s="5"/>
      <c r="D5" s="5"/>
    </row>
    <row r="6" ht="12.75" thickBot="1"/>
    <row r="7" spans="1:4" ht="15" thickBot="1">
      <c r="A7" t="s">
        <v>1</v>
      </c>
      <c r="B7" s="3" t="s">
        <v>2</v>
      </c>
      <c r="C7" s="3" t="s">
        <v>0</v>
      </c>
      <c r="D7" s="3" t="s">
        <v>3</v>
      </c>
    </row>
    <row r="8" spans="1:5" ht="13.5">
      <c r="A8" t="s">
        <v>4</v>
      </c>
      <c r="B8" s="2" t="s">
        <v>5</v>
      </c>
      <c r="C8" s="2">
        <f>SUM(C9:C9)</f>
        <v>42837.9</v>
      </c>
      <c r="D8" s="2">
        <f>SUM(D9:D9)</f>
        <v>53600.06</v>
      </c>
      <c r="E8" s="51"/>
    </row>
    <row r="9" spans="1:4" ht="12">
      <c r="A9" s="8" t="s">
        <v>6</v>
      </c>
      <c r="B9" s="8" t="s">
        <v>7</v>
      </c>
      <c r="C9" s="8">
        <v>42837.9</v>
      </c>
      <c r="D9" s="8">
        <v>53600.06</v>
      </c>
    </row>
    <row r="10" spans="1:4" ht="13.5">
      <c r="A10" t="s">
        <v>4</v>
      </c>
      <c r="B10" s="2" t="s">
        <v>8</v>
      </c>
      <c r="C10" s="2">
        <v>0</v>
      </c>
      <c r="D10" s="2">
        <v>0</v>
      </c>
    </row>
    <row r="11" spans="1:4" ht="13.5">
      <c r="A11" t="s">
        <v>4</v>
      </c>
      <c r="B11" s="2" t="s">
        <v>9</v>
      </c>
      <c r="C11" s="2">
        <f>SUM(C12:C13)</f>
        <v>56374.020000000004</v>
      </c>
      <c r="D11" s="2">
        <f>SUM(D12:D13)</f>
        <v>40363.96</v>
      </c>
    </row>
    <row r="12" spans="1:4" ht="12">
      <c r="A12" s="8" t="s">
        <v>6</v>
      </c>
      <c r="B12" s="8" t="s">
        <v>10</v>
      </c>
      <c r="C12" s="8">
        <v>37310</v>
      </c>
      <c r="D12" s="8">
        <v>24271.96</v>
      </c>
    </row>
    <row r="13" spans="1:4" ht="12">
      <c r="A13" s="8" t="s">
        <v>6</v>
      </c>
      <c r="B13" s="8" t="s">
        <v>11</v>
      </c>
      <c r="C13" s="8">
        <v>19064.02</v>
      </c>
      <c r="D13" s="8">
        <v>16092</v>
      </c>
    </row>
    <row r="14" spans="1:4" ht="13.5">
      <c r="A14" t="s">
        <v>4</v>
      </c>
      <c r="B14" s="2" t="s">
        <v>12</v>
      </c>
      <c r="C14" s="2">
        <f>SUM(C15:C15)</f>
        <v>-150</v>
      </c>
      <c r="D14" s="2">
        <f>SUM(D15:D15)</f>
        <v>0</v>
      </c>
    </row>
    <row r="15" spans="1:4" ht="12">
      <c r="A15" s="8" t="s">
        <v>6</v>
      </c>
      <c r="B15" s="8" t="s">
        <v>13</v>
      </c>
      <c r="C15" s="8">
        <v>-150</v>
      </c>
      <c r="D15" s="8">
        <v>0</v>
      </c>
    </row>
    <row r="16" spans="1:4" ht="13.5">
      <c r="A16" t="s">
        <v>4</v>
      </c>
      <c r="B16" s="2" t="s">
        <v>14</v>
      </c>
      <c r="C16" s="2">
        <v>0</v>
      </c>
      <c r="D16" s="2">
        <v>0</v>
      </c>
    </row>
    <row r="17" spans="1:7" ht="13.5">
      <c r="A17" t="s">
        <v>4</v>
      </c>
      <c r="B17" s="2" t="s">
        <v>15</v>
      </c>
      <c r="C17" s="2">
        <f>SUM(C18:C19)</f>
        <v>-77243.37000000001</v>
      </c>
      <c r="D17" s="2">
        <f>SUM(D18:D19)</f>
        <v>-36217.85</v>
      </c>
      <c r="G17" s="51"/>
    </row>
    <row r="18" spans="1:7" ht="12">
      <c r="A18" s="8" t="s">
        <v>6</v>
      </c>
      <c r="B18" s="8" t="s">
        <v>16</v>
      </c>
      <c r="C18" s="8">
        <v>-59916.530000000006</v>
      </c>
      <c r="D18" s="8">
        <v>-29451.72</v>
      </c>
      <c r="G18" s="51"/>
    </row>
    <row r="19" spans="1:4" ht="12">
      <c r="A19" s="8" t="s">
        <v>6</v>
      </c>
      <c r="B19" s="8" t="s">
        <v>17</v>
      </c>
      <c r="C19" s="8">
        <v>-17326.84</v>
      </c>
      <c r="D19" s="8">
        <v>-6766.13</v>
      </c>
    </row>
    <row r="20" spans="1:7" ht="13.5">
      <c r="A20" t="s">
        <v>4</v>
      </c>
      <c r="B20" s="2" t="s">
        <v>18</v>
      </c>
      <c r="C20" s="2">
        <f>SUM(C21:C25)</f>
        <v>-13349.7</v>
      </c>
      <c r="D20" s="2">
        <f>SUM(D21:D25)</f>
        <v>-39378.67</v>
      </c>
      <c r="G20" s="52"/>
    </row>
    <row r="21" spans="1:4" ht="12">
      <c r="A21" s="8" t="s">
        <v>6</v>
      </c>
      <c r="B21" s="8" t="s">
        <v>19</v>
      </c>
      <c r="C21" s="8">
        <v>-4833.39</v>
      </c>
      <c r="D21" s="8">
        <v>-32669.59</v>
      </c>
    </row>
    <row r="22" spans="1:4" ht="12">
      <c r="A22" s="8" t="s">
        <v>6</v>
      </c>
      <c r="B22" s="8" t="s">
        <v>20</v>
      </c>
      <c r="C22" s="8">
        <v>-2835.58</v>
      </c>
      <c r="D22" s="8">
        <v>-1973.73</v>
      </c>
    </row>
    <row r="23" spans="1:4" ht="12">
      <c r="A23" s="8" t="s">
        <v>6</v>
      </c>
      <c r="B23" s="8" t="s">
        <v>21</v>
      </c>
      <c r="C23" s="8">
        <v>-1000</v>
      </c>
      <c r="D23" s="8">
        <v>0</v>
      </c>
    </row>
    <row r="24" spans="1:4" ht="12">
      <c r="A24" s="8" t="s">
        <v>6</v>
      </c>
      <c r="B24" s="8" t="s">
        <v>22</v>
      </c>
      <c r="C24" s="8">
        <v>-4409.1900000000005</v>
      </c>
      <c r="D24" s="8">
        <v>-4251.52</v>
      </c>
    </row>
    <row r="25" spans="1:4" ht="12">
      <c r="A25" s="8" t="s">
        <v>6</v>
      </c>
      <c r="B25" s="8" t="s">
        <v>23</v>
      </c>
      <c r="C25" s="8">
        <v>-271.53999999999996</v>
      </c>
      <c r="D25" s="8">
        <v>-483.83</v>
      </c>
    </row>
    <row r="26" spans="1:4" ht="13.5">
      <c r="A26" t="s">
        <v>4</v>
      </c>
      <c r="B26" s="2" t="s">
        <v>24</v>
      </c>
      <c r="C26" s="2">
        <v>0</v>
      </c>
      <c r="D26" s="2">
        <v>0</v>
      </c>
    </row>
    <row r="27" spans="1:4" ht="13.5">
      <c r="A27" t="s">
        <v>4</v>
      </c>
      <c r="B27" s="2" t="s">
        <v>25</v>
      </c>
      <c r="C27" s="2"/>
      <c r="D27" s="2">
        <v>0</v>
      </c>
    </row>
    <row r="28" spans="1:4" ht="13.5">
      <c r="A28" t="s">
        <v>4</v>
      </c>
      <c r="B28" s="2" t="s">
        <v>26</v>
      </c>
      <c r="C28" s="2">
        <v>0</v>
      </c>
      <c r="D28" s="2">
        <v>0</v>
      </c>
    </row>
    <row r="29" spans="1:4" ht="13.5">
      <c r="A29" t="s">
        <v>4</v>
      </c>
      <c r="B29" s="2" t="s">
        <v>27</v>
      </c>
      <c r="C29" s="2">
        <v>0</v>
      </c>
      <c r="D29" s="2">
        <v>0</v>
      </c>
    </row>
    <row r="30" spans="1:4" ht="13.5">
      <c r="A30" t="s">
        <v>4</v>
      </c>
      <c r="B30" s="2" t="s">
        <v>28</v>
      </c>
      <c r="C30" s="2">
        <v>0</v>
      </c>
      <c r="D30" s="2">
        <v>0</v>
      </c>
    </row>
    <row r="31" spans="1:4" ht="13.5">
      <c r="A31" t="s">
        <v>4</v>
      </c>
      <c r="B31" s="2" t="s">
        <v>29</v>
      </c>
      <c r="C31" s="2">
        <v>0</v>
      </c>
      <c r="D31" s="2">
        <v>0</v>
      </c>
    </row>
    <row r="32" spans="1:4" ht="16.5">
      <c r="A32" s="9" t="s">
        <v>30</v>
      </c>
      <c r="B32" s="9" t="s">
        <v>31</v>
      </c>
      <c r="C32" s="9">
        <f>C8+C10+C11+C14+C16+C17+C20+C26+C27+C28+C29+C30+C31</f>
        <v>8468.850000000002</v>
      </c>
      <c r="D32" s="9">
        <f>D8+D10+D11+D14+D16+D17+D20+D26+D27+D28+D29+D30+D31</f>
        <v>18367.499999999993</v>
      </c>
    </row>
    <row r="33" spans="1:4" ht="16.5">
      <c r="A33" s="9" t="s">
        <v>30</v>
      </c>
      <c r="B33" s="9" t="s">
        <v>32</v>
      </c>
      <c r="C33" s="9">
        <v>0</v>
      </c>
      <c r="D33" s="9">
        <v>0</v>
      </c>
    </row>
    <row r="34" spans="1:4" ht="12">
      <c r="A34" s="10" t="s">
        <v>33</v>
      </c>
      <c r="B34" s="10"/>
      <c r="C34" s="10"/>
      <c r="D34" s="10"/>
    </row>
    <row r="35" spans="1:4" ht="13.5">
      <c r="A35" t="s">
        <v>4</v>
      </c>
      <c r="B35" s="2" t="s">
        <v>34</v>
      </c>
      <c r="C35" s="2">
        <f>C36+C38</f>
        <v>36.10000000000001</v>
      </c>
      <c r="D35" s="2">
        <f>D36+D38</f>
        <v>23.27</v>
      </c>
    </row>
    <row r="36" spans="1:4" ht="12">
      <c r="A36" s="11" t="s">
        <v>35</v>
      </c>
      <c r="B36" s="11" t="s">
        <v>36</v>
      </c>
      <c r="C36" s="11">
        <f>SUM(C37:C37)</f>
        <v>36.10000000000001</v>
      </c>
      <c r="D36" s="11">
        <f>SUM(D37:D37)</f>
        <v>23.27</v>
      </c>
    </row>
    <row r="37" spans="1:4" ht="12">
      <c r="A37" s="8" t="s">
        <v>6</v>
      </c>
      <c r="B37" s="8" t="s">
        <v>37</v>
      </c>
      <c r="C37" s="8">
        <v>36.10000000000001</v>
      </c>
      <c r="D37" s="8">
        <v>23.27</v>
      </c>
    </row>
    <row r="38" spans="1:4" ht="12">
      <c r="A38" s="11" t="s">
        <v>35</v>
      </c>
      <c r="B38" s="11" t="s">
        <v>38</v>
      </c>
      <c r="C38" s="11">
        <v>0</v>
      </c>
      <c r="D38" s="11">
        <v>0</v>
      </c>
    </row>
    <row r="39" spans="1:4" ht="13.5">
      <c r="A39" t="s">
        <v>4</v>
      </c>
      <c r="B39" s="2" t="s">
        <v>39</v>
      </c>
      <c r="C39" s="2">
        <f>SUM(C40:C40)</f>
        <v>-688.95</v>
      </c>
      <c r="D39" s="2">
        <f>SUM(D40:D40)</f>
        <v>-461.43</v>
      </c>
    </row>
    <row r="40" spans="1:4" ht="12">
      <c r="A40" s="8" t="s">
        <v>6</v>
      </c>
      <c r="B40" s="8" t="s">
        <v>40</v>
      </c>
      <c r="C40" s="8">
        <v>-688.95</v>
      </c>
      <c r="D40" s="8">
        <v>-461.43</v>
      </c>
    </row>
    <row r="41" spans="1:4" ht="13.5">
      <c r="A41" t="s">
        <v>4</v>
      </c>
      <c r="B41" s="2" t="s">
        <v>41</v>
      </c>
      <c r="C41" s="2">
        <v>0</v>
      </c>
      <c r="D41" s="2">
        <v>0</v>
      </c>
    </row>
    <row r="42" spans="1:4" ht="13.5">
      <c r="A42" t="s">
        <v>4</v>
      </c>
      <c r="B42" s="2" t="s">
        <v>42</v>
      </c>
      <c r="C42" s="2">
        <f>SUM(C43:C44)</f>
        <v>-51.38000000000001</v>
      </c>
      <c r="D42" s="2">
        <f>SUM(D43:D44)</f>
        <v>-91.34</v>
      </c>
    </row>
    <row r="43" spans="1:4" ht="12">
      <c r="A43" s="8" t="s">
        <v>6</v>
      </c>
      <c r="B43" s="8" t="s">
        <v>43</v>
      </c>
      <c r="C43" s="8">
        <v>-146.09</v>
      </c>
      <c r="D43" s="8">
        <v>-91.34</v>
      </c>
    </row>
    <row r="44" spans="1:4" ht="12">
      <c r="A44" s="8" t="s">
        <v>6</v>
      </c>
      <c r="B44" s="8" t="s">
        <v>44</v>
      </c>
      <c r="C44" s="8">
        <v>94.71</v>
      </c>
      <c r="D44" s="8">
        <v>0</v>
      </c>
    </row>
    <row r="45" spans="1:4" ht="13.5">
      <c r="A45" t="s">
        <v>4</v>
      </c>
      <c r="B45" s="2" t="s">
        <v>45</v>
      </c>
      <c r="C45" s="2">
        <f>SUM(C46:C46)</f>
        <v>-1484.98</v>
      </c>
      <c r="D45" s="2">
        <f>SUM(D46:D46)</f>
        <v>0</v>
      </c>
    </row>
    <row r="46" spans="1:4" ht="12">
      <c r="A46" s="8" t="s">
        <v>6</v>
      </c>
      <c r="B46" s="8" t="s">
        <v>46</v>
      </c>
      <c r="C46" s="8">
        <v>-1484.98</v>
      </c>
      <c r="D46" s="8">
        <v>0</v>
      </c>
    </row>
    <row r="47" spans="1:4" ht="16.5">
      <c r="A47" s="9" t="s">
        <v>30</v>
      </c>
      <c r="B47" s="9" t="s">
        <v>47</v>
      </c>
      <c r="C47" s="9">
        <f>C35+C39+C41+C42+C45</f>
        <v>-2189.21</v>
      </c>
      <c r="D47" s="9">
        <f>D35+D39+D41+D42+D45</f>
        <v>-529.5</v>
      </c>
    </row>
    <row r="48" spans="1:4" ht="12">
      <c r="A48" s="10" t="s">
        <v>33</v>
      </c>
      <c r="B48" s="10"/>
      <c r="C48" s="10"/>
      <c r="D48" s="10"/>
    </row>
    <row r="49" spans="1:4" ht="16.5">
      <c r="A49" s="9" t="s">
        <v>30</v>
      </c>
      <c r="B49" s="9" t="s">
        <v>48</v>
      </c>
      <c r="C49" s="9">
        <f>C32+C47</f>
        <v>6279.640000000002</v>
      </c>
      <c r="D49" s="9">
        <f>D32+D47</f>
        <v>17837.999999999993</v>
      </c>
    </row>
    <row r="50" spans="1:4" ht="12">
      <c r="A50" s="10" t="s">
        <v>33</v>
      </c>
      <c r="B50" s="10"/>
      <c r="C50" s="10"/>
      <c r="D50" s="10"/>
    </row>
    <row r="51" spans="1:4" ht="13.5">
      <c r="A51" t="s">
        <v>4</v>
      </c>
      <c r="B51" s="2" t="s">
        <v>49</v>
      </c>
      <c r="C51" s="2">
        <v>0</v>
      </c>
      <c r="D51" s="2">
        <v>0</v>
      </c>
    </row>
    <row r="52" spans="1:4" ht="16.5">
      <c r="A52" s="9" t="s">
        <v>30</v>
      </c>
      <c r="B52" s="9" t="s">
        <v>50</v>
      </c>
      <c r="C52" s="9">
        <f>C49+C51</f>
        <v>6279.640000000002</v>
      </c>
      <c r="D52" s="9">
        <f>D49+D51</f>
        <v>17837.999999999993</v>
      </c>
    </row>
    <row r="53" spans="1:4" ht="12">
      <c r="A53" s="10" t="s">
        <v>33</v>
      </c>
      <c r="B53" s="10"/>
      <c r="C53" s="10"/>
      <c r="D53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3"/>
  <sheetViews>
    <sheetView zoomScale="150" zoomScaleNormal="150" workbookViewId="0" topLeftCell="B1">
      <selection activeCell="B5" sqref="B5"/>
    </sheetView>
  </sheetViews>
  <sheetFormatPr defaultColWidth="11.421875" defaultRowHeight="12.75"/>
  <cols>
    <col min="1" max="1" width="0" style="0" hidden="1" customWidth="1"/>
    <col min="2" max="2" width="59.00390625" style="0" bestFit="1" customWidth="1"/>
    <col min="3" max="3" width="16.421875" style="0" bestFit="1" customWidth="1"/>
    <col min="4" max="4" width="18.421875" style="0" bestFit="1" customWidth="1"/>
  </cols>
  <sheetData>
    <row r="1" spans="1:4" ht="21.75">
      <c r="A1" t="s">
        <v>137</v>
      </c>
      <c r="B1" s="4" t="s">
        <v>212</v>
      </c>
      <c r="D1" s="6"/>
    </row>
    <row r="3" ht="12">
      <c r="B3" s="7"/>
    </row>
    <row r="5" spans="2:4" ht="25.5">
      <c r="B5" s="5" t="s">
        <v>51</v>
      </c>
      <c r="C5" s="5"/>
      <c r="D5" s="5"/>
    </row>
    <row r="6" ht="12.75" thickBot="1"/>
    <row r="7" spans="1:4" ht="15" thickBot="1">
      <c r="A7" t="s">
        <v>1</v>
      </c>
      <c r="B7" s="3" t="s">
        <v>2</v>
      </c>
      <c r="C7" s="3" t="s">
        <v>0</v>
      </c>
      <c r="D7" s="3" t="s">
        <v>3</v>
      </c>
    </row>
    <row r="8" spans="1:4" ht="13.5">
      <c r="A8" s="1" t="s">
        <v>52</v>
      </c>
      <c r="B8" s="1" t="s">
        <v>53</v>
      </c>
      <c r="C8" s="1">
        <v>0</v>
      </c>
      <c r="D8" s="1">
        <v>0</v>
      </c>
    </row>
    <row r="9" spans="1:4" ht="12">
      <c r="A9" s="8" t="s">
        <v>54</v>
      </c>
      <c r="B9" s="8"/>
      <c r="C9" s="8"/>
      <c r="D9" s="8"/>
    </row>
    <row r="10" spans="1:4" ht="16.5">
      <c r="A10" s="9" t="s">
        <v>30</v>
      </c>
      <c r="B10" s="9" t="s">
        <v>55</v>
      </c>
      <c r="C10" s="9">
        <f>C11+C12+C13+C14+C15+C16+C17</f>
        <v>0</v>
      </c>
      <c r="D10" s="9">
        <f>D11+D12+D13+D14+D15+D16+D17</f>
        <v>0</v>
      </c>
    </row>
    <row r="11" spans="1:4" ht="13.5">
      <c r="A11" t="s">
        <v>4</v>
      </c>
      <c r="B11" s="2" t="s">
        <v>56</v>
      </c>
      <c r="C11" s="2">
        <v>0</v>
      </c>
      <c r="D11" s="2">
        <v>0</v>
      </c>
    </row>
    <row r="12" spans="1:4" ht="13.5">
      <c r="A12" t="s">
        <v>4</v>
      </c>
      <c r="B12" s="2" t="s">
        <v>57</v>
      </c>
      <c r="C12" s="2">
        <v>0</v>
      </c>
      <c r="D12" s="2">
        <v>0</v>
      </c>
    </row>
    <row r="13" spans="1:4" ht="13.5">
      <c r="A13" t="s">
        <v>4</v>
      </c>
      <c r="B13" s="2" t="s">
        <v>58</v>
      </c>
      <c r="C13" s="2">
        <v>0</v>
      </c>
      <c r="D13" s="2">
        <v>0</v>
      </c>
    </row>
    <row r="14" spans="1:4" ht="13.5">
      <c r="A14" t="s">
        <v>4</v>
      </c>
      <c r="B14" s="2" t="s">
        <v>59</v>
      </c>
      <c r="C14" s="2">
        <v>0</v>
      </c>
      <c r="D14" s="2">
        <v>0</v>
      </c>
    </row>
    <row r="15" spans="1:4" ht="13.5">
      <c r="A15" t="s">
        <v>4</v>
      </c>
      <c r="B15" s="2" t="s">
        <v>60</v>
      </c>
      <c r="C15" s="2">
        <v>0</v>
      </c>
      <c r="D15" s="2">
        <v>0</v>
      </c>
    </row>
    <row r="16" spans="1:4" ht="13.5">
      <c r="A16" t="s">
        <v>4</v>
      </c>
      <c r="B16" s="2" t="s">
        <v>61</v>
      </c>
      <c r="C16" s="2">
        <v>0</v>
      </c>
      <c r="D16" s="2">
        <v>0</v>
      </c>
    </row>
    <row r="17" spans="1:4" ht="13.5">
      <c r="A17" t="s">
        <v>4</v>
      </c>
      <c r="B17" s="2" t="s">
        <v>62</v>
      </c>
      <c r="C17" s="2">
        <v>0</v>
      </c>
      <c r="D17" s="2">
        <v>0</v>
      </c>
    </row>
    <row r="18" spans="1:4" ht="16.5">
      <c r="A18" s="9" t="s">
        <v>30</v>
      </c>
      <c r="B18" s="9" t="s">
        <v>63</v>
      </c>
      <c r="C18" s="9">
        <f>C19+C20+C21+C29+C30+C31+C32</f>
        <v>102137.08999999997</v>
      </c>
      <c r="D18" s="9">
        <f>D19+D20+D21+D29+D30+D31+D32</f>
        <v>88324.86</v>
      </c>
    </row>
    <row r="19" spans="1:4" ht="13.5">
      <c r="A19" t="s">
        <v>4</v>
      </c>
      <c r="B19" s="2" t="s">
        <v>64</v>
      </c>
      <c r="C19" s="2">
        <v>0</v>
      </c>
      <c r="D19" s="2">
        <v>0</v>
      </c>
    </row>
    <row r="20" spans="1:4" ht="13.5">
      <c r="A20" t="s">
        <v>4</v>
      </c>
      <c r="B20" s="2" t="s">
        <v>65</v>
      </c>
      <c r="C20" s="2">
        <v>0</v>
      </c>
      <c r="D20" s="2">
        <v>0</v>
      </c>
    </row>
    <row r="21" spans="1:4" ht="13.5">
      <c r="A21" t="s">
        <v>4</v>
      </c>
      <c r="B21" s="2" t="s">
        <v>66</v>
      </c>
      <c r="C21" s="2">
        <f>C22+C26+C27</f>
        <v>34253.99999999999</v>
      </c>
      <c r="D21" s="2">
        <f>D22+D26+D27</f>
        <v>40890.65</v>
      </c>
    </row>
    <row r="22" spans="1:4" ht="12">
      <c r="A22" s="11" t="s">
        <v>35</v>
      </c>
      <c r="B22" s="11" t="s">
        <v>67</v>
      </c>
      <c r="C22" s="11">
        <f>C23+C25</f>
        <v>34253.99999999999</v>
      </c>
      <c r="D22" s="11">
        <f>D23+D25</f>
        <v>40487.87</v>
      </c>
    </row>
    <row r="23" spans="1:4" ht="12">
      <c r="A23" s="8" t="s">
        <v>68</v>
      </c>
      <c r="B23" s="8" t="s">
        <v>69</v>
      </c>
      <c r="C23" s="8">
        <f>SUM(C24:C24)</f>
        <v>34253.99999999999</v>
      </c>
      <c r="D23" s="8">
        <f>SUM(D24:D24)</f>
        <v>40487.87</v>
      </c>
    </row>
    <row r="24" spans="1:4" ht="12">
      <c r="A24" s="8" t="s">
        <v>6</v>
      </c>
      <c r="B24" s="8" t="s">
        <v>70</v>
      </c>
      <c r="C24" s="8">
        <v>34253.99999999999</v>
      </c>
      <c r="D24" s="8">
        <v>40487.87</v>
      </c>
    </row>
    <row r="25" spans="1:4" ht="12">
      <c r="A25" s="8" t="s">
        <v>68</v>
      </c>
      <c r="B25" s="8" t="s">
        <v>71</v>
      </c>
      <c r="C25" s="8">
        <v>0</v>
      </c>
      <c r="D25" s="8">
        <v>0</v>
      </c>
    </row>
    <row r="26" spans="1:4" ht="12">
      <c r="A26" s="11" t="s">
        <v>35</v>
      </c>
      <c r="B26" s="11" t="s">
        <v>72</v>
      </c>
      <c r="C26" s="11">
        <v>0</v>
      </c>
      <c r="D26" s="11">
        <v>0</v>
      </c>
    </row>
    <row r="27" spans="1:4" ht="12">
      <c r="A27" s="11" t="s">
        <v>35</v>
      </c>
      <c r="B27" s="11" t="s">
        <v>73</v>
      </c>
      <c r="C27" s="11">
        <f>SUM(C28:C28)</f>
        <v>0</v>
      </c>
      <c r="D27" s="11">
        <f>SUM(D28:D28)</f>
        <v>402.78</v>
      </c>
    </row>
    <row r="28" spans="1:4" ht="12">
      <c r="A28" s="8" t="s">
        <v>6</v>
      </c>
      <c r="B28" s="8" t="s">
        <v>74</v>
      </c>
      <c r="C28" s="8">
        <v>0</v>
      </c>
      <c r="D28" s="8">
        <v>402.78</v>
      </c>
    </row>
    <row r="29" spans="1:4" ht="13.5">
      <c r="A29" t="s">
        <v>4</v>
      </c>
      <c r="B29" s="2" t="s">
        <v>75</v>
      </c>
      <c r="C29" s="2">
        <v>0</v>
      </c>
      <c r="D29" s="2">
        <v>0</v>
      </c>
    </row>
    <row r="30" spans="1:4" ht="13.5">
      <c r="A30" t="s">
        <v>4</v>
      </c>
      <c r="B30" s="2" t="s">
        <v>76</v>
      </c>
      <c r="C30" s="2">
        <v>0</v>
      </c>
      <c r="D30" s="2">
        <v>0</v>
      </c>
    </row>
    <row r="31" spans="1:4" ht="13.5">
      <c r="A31" t="s">
        <v>4</v>
      </c>
      <c r="B31" s="2" t="s">
        <v>77</v>
      </c>
      <c r="C31" s="2">
        <v>0</v>
      </c>
      <c r="D31" s="2">
        <v>0</v>
      </c>
    </row>
    <row r="32" spans="1:4" ht="13.5">
      <c r="A32" t="s">
        <v>4</v>
      </c>
      <c r="B32" s="2" t="s">
        <v>78</v>
      </c>
      <c r="C32" s="2">
        <f>SUM(C33:C34)</f>
        <v>67883.08999999998</v>
      </c>
      <c r="D32" s="2">
        <f>SUM(D33:D34)</f>
        <v>47434.21</v>
      </c>
    </row>
    <row r="33" spans="1:4" ht="12">
      <c r="A33" s="8" t="s">
        <v>6</v>
      </c>
      <c r="B33" s="8" t="s">
        <v>79</v>
      </c>
      <c r="C33" s="8">
        <v>6451.73</v>
      </c>
      <c r="D33" s="8">
        <v>0</v>
      </c>
    </row>
    <row r="34" spans="1:4" ht="12">
      <c r="A34" s="8" t="s">
        <v>6</v>
      </c>
      <c r="B34" s="8" t="s">
        <v>80</v>
      </c>
      <c r="C34" s="8">
        <v>61431.35999999998</v>
      </c>
      <c r="D34" s="8">
        <v>47434.21</v>
      </c>
    </row>
    <row r="35" spans="1:4" ht="16.5">
      <c r="A35" s="9" t="s">
        <v>30</v>
      </c>
      <c r="B35" s="9" t="s">
        <v>81</v>
      </c>
      <c r="C35" s="9">
        <f>C10+C18</f>
        <v>102137.08999999997</v>
      </c>
      <c r="D35" s="9">
        <f>D10+D18</f>
        <v>88324.86</v>
      </c>
    </row>
    <row r="36" spans="1:4" ht="12">
      <c r="A36" s="12" t="s">
        <v>33</v>
      </c>
      <c r="B36" s="12"/>
      <c r="C36" s="12"/>
      <c r="D36" s="12"/>
    </row>
    <row r="37" spans="1:4" ht="12">
      <c r="A37" s="8" t="s">
        <v>82</v>
      </c>
      <c r="B37" s="8"/>
      <c r="C37" s="8"/>
      <c r="D37" s="8"/>
    </row>
    <row r="38" spans="1:4" ht="13.5">
      <c r="A38" s="1" t="s">
        <v>52</v>
      </c>
      <c r="B38" s="1" t="s">
        <v>83</v>
      </c>
      <c r="C38" s="1">
        <v>0</v>
      </c>
      <c r="D38" s="1">
        <v>0</v>
      </c>
    </row>
    <row r="39" spans="1:4" ht="12">
      <c r="A39" s="8" t="s">
        <v>54</v>
      </c>
      <c r="B39" s="8"/>
      <c r="C39" s="8"/>
      <c r="D39" s="8"/>
    </row>
    <row r="40" spans="1:4" ht="16.5">
      <c r="A40" s="9" t="s">
        <v>30</v>
      </c>
      <c r="B40" s="9" t="s">
        <v>84</v>
      </c>
      <c r="C40" s="9">
        <f>C41+C59+C60</f>
        <v>90476.38999999997</v>
      </c>
      <c r="D40" s="9">
        <f>D41+D59+D60</f>
        <v>84196.75</v>
      </c>
    </row>
    <row r="41" spans="1:4" ht="13.5">
      <c r="A41" s="13" t="s">
        <v>85</v>
      </c>
      <c r="B41" s="13" t="s">
        <v>86</v>
      </c>
      <c r="C41" s="13">
        <f>C42+C46+C47+C49+C50+C51+C52+C54+C57+C58</f>
        <v>90476.38999999997</v>
      </c>
      <c r="D41" s="13">
        <f>D42+D46+D47+D49+D50+D51+D52+D54+D57+D58</f>
        <v>84196.75</v>
      </c>
    </row>
    <row r="42" spans="1:4" ht="13.5">
      <c r="A42" t="s">
        <v>4</v>
      </c>
      <c r="B42" s="2" t="s">
        <v>87</v>
      </c>
      <c r="C42" s="2">
        <f>C43+C45</f>
        <v>48000</v>
      </c>
      <c r="D42" s="2">
        <f>D43+D45</f>
        <v>48000</v>
      </c>
    </row>
    <row r="43" spans="1:4" ht="12">
      <c r="A43" s="11" t="s">
        <v>35</v>
      </c>
      <c r="B43" s="11" t="s">
        <v>88</v>
      </c>
      <c r="C43" s="11">
        <f>SUM(C44:C44)</f>
        <v>48000</v>
      </c>
      <c r="D43" s="11">
        <f>SUM(D44:D44)</f>
        <v>48000</v>
      </c>
    </row>
    <row r="44" spans="1:4" ht="12">
      <c r="A44" s="8" t="s">
        <v>6</v>
      </c>
      <c r="B44" s="8" t="s">
        <v>89</v>
      </c>
      <c r="C44" s="8">
        <v>48000</v>
      </c>
      <c r="D44" s="8">
        <v>48000</v>
      </c>
    </row>
    <row r="45" spans="1:4" ht="12">
      <c r="A45" s="11" t="s">
        <v>35</v>
      </c>
      <c r="B45" s="11" t="s">
        <v>90</v>
      </c>
      <c r="C45" s="11">
        <v>0</v>
      </c>
      <c r="D45" s="11">
        <v>0</v>
      </c>
    </row>
    <row r="46" spans="1:4" ht="13.5">
      <c r="A46" t="s">
        <v>4</v>
      </c>
      <c r="B46" s="2" t="s">
        <v>91</v>
      </c>
      <c r="C46" s="2">
        <v>0</v>
      </c>
      <c r="D46" s="2">
        <v>0</v>
      </c>
    </row>
    <row r="47" spans="1:4" ht="13.5">
      <c r="A47" t="s">
        <v>4</v>
      </c>
      <c r="B47" s="2" t="s">
        <v>92</v>
      </c>
      <c r="C47" s="2">
        <f>SUM(C48:C48)</f>
        <v>18358.75</v>
      </c>
      <c r="D47" s="2">
        <f>SUM(D48:D48)</f>
        <v>18358.75</v>
      </c>
    </row>
    <row r="48" spans="1:4" ht="12">
      <c r="A48" s="8" t="s">
        <v>6</v>
      </c>
      <c r="B48" s="8" t="s">
        <v>93</v>
      </c>
      <c r="C48" s="8">
        <v>18358.75</v>
      </c>
      <c r="D48" s="8">
        <v>18358.75</v>
      </c>
    </row>
    <row r="49" spans="1:4" ht="13.5">
      <c r="A49" t="s">
        <v>4</v>
      </c>
      <c r="B49" s="2" t="s">
        <v>94</v>
      </c>
      <c r="C49" s="2">
        <v>0</v>
      </c>
      <c r="D49" s="2">
        <v>0</v>
      </c>
    </row>
    <row r="50" spans="1:4" ht="13.5">
      <c r="A50" t="s">
        <v>4</v>
      </c>
      <c r="B50" s="2" t="s">
        <v>95</v>
      </c>
      <c r="C50" s="2">
        <v>0</v>
      </c>
      <c r="D50" s="2">
        <v>0</v>
      </c>
    </row>
    <row r="51" spans="1:4" ht="13.5">
      <c r="A51" t="s">
        <v>4</v>
      </c>
      <c r="B51" s="2" t="s">
        <v>96</v>
      </c>
      <c r="C51" s="2">
        <v>0</v>
      </c>
      <c r="D51" s="2">
        <v>0</v>
      </c>
    </row>
    <row r="52" spans="1:4" ht="0" customHeight="1" hidden="1">
      <c r="A52" t="s">
        <v>97</v>
      </c>
      <c r="B52" s="2" t="s">
        <v>98</v>
      </c>
      <c r="C52" s="2">
        <f>SUM(C53:C53)</f>
        <v>17838</v>
      </c>
      <c r="D52" s="2">
        <f>SUM(D53:D53)</f>
        <v>17838</v>
      </c>
    </row>
    <row r="53" spans="1:4" ht="0" customHeight="1" hidden="1">
      <c r="A53" t="s">
        <v>97</v>
      </c>
      <c r="B53" s="2" t="s">
        <v>99</v>
      </c>
      <c r="C53" s="2">
        <v>17838</v>
      </c>
      <c r="D53" s="2">
        <v>17838</v>
      </c>
    </row>
    <row r="54" spans="1:4" ht="0" customHeight="1" hidden="1">
      <c r="A54" t="s">
        <v>97</v>
      </c>
      <c r="B54" s="2" t="s">
        <v>100</v>
      </c>
      <c r="C54" s="2">
        <f>C35-(C42+C46+C47+C49+C50+C51+C52+C57+C58+C59+C60+C61+C72)</f>
        <v>6279.63999999997</v>
      </c>
      <c r="D54" s="2">
        <f>D35-(D42+D46+D47+D49+D50+D51+D52+D57+D58+D59+D60+D61+D72)</f>
        <v>0</v>
      </c>
    </row>
    <row r="55" spans="1:4" ht="13.5">
      <c r="A55" t="s">
        <v>4</v>
      </c>
      <c r="B55" s="2" t="s">
        <v>101</v>
      </c>
      <c r="C55" s="2">
        <f>IF((C54)=0,C52,C54)</f>
        <v>6279.63999999997</v>
      </c>
      <c r="D55" s="2">
        <f>IF((D54)=0,D52,D54)</f>
        <v>17838</v>
      </c>
    </row>
    <row r="56" spans="1:4" ht="12">
      <c r="A56" s="11" t="s">
        <v>35</v>
      </c>
      <c r="B56" s="11" t="s">
        <v>102</v>
      </c>
      <c r="C56" s="11">
        <f>IF((C54)=0,C54,C52)</f>
        <v>17838</v>
      </c>
      <c r="D56" s="11">
        <f>IF((D54)=0,D54,D52)</f>
        <v>0</v>
      </c>
    </row>
    <row r="57" spans="1:4" ht="13.5">
      <c r="A57" t="s">
        <v>4</v>
      </c>
      <c r="B57" s="2" t="s">
        <v>103</v>
      </c>
      <c r="C57" s="2">
        <v>0</v>
      </c>
      <c r="D57" s="2">
        <v>0</v>
      </c>
    </row>
    <row r="58" spans="1:4" ht="13.5">
      <c r="A58" t="s">
        <v>4</v>
      </c>
      <c r="B58" s="2" t="s">
        <v>104</v>
      </c>
      <c r="C58" s="2">
        <v>0</v>
      </c>
      <c r="D58" s="2">
        <v>0</v>
      </c>
    </row>
    <row r="59" spans="1:4" ht="13.5">
      <c r="A59" s="13" t="s">
        <v>85</v>
      </c>
      <c r="B59" s="13" t="s">
        <v>105</v>
      </c>
      <c r="C59" s="13">
        <v>0</v>
      </c>
      <c r="D59" s="13">
        <v>0</v>
      </c>
    </row>
    <row r="60" spans="1:4" ht="13.5">
      <c r="A60" s="13" t="s">
        <v>85</v>
      </c>
      <c r="B60" s="13" t="s">
        <v>106</v>
      </c>
      <c r="C60" s="13">
        <v>0</v>
      </c>
      <c r="D60" s="13">
        <v>0</v>
      </c>
    </row>
    <row r="61" spans="1:4" ht="16.5">
      <c r="A61" s="9" t="s">
        <v>30</v>
      </c>
      <c r="B61" s="9" t="s">
        <v>107</v>
      </c>
      <c r="C61" s="9">
        <f>C62+C63+C67+C68+C69+C70+C71</f>
        <v>0</v>
      </c>
      <c r="D61" s="9">
        <f>D62+D63+D67+D68+D69+D70+D71</f>
        <v>0</v>
      </c>
    </row>
    <row r="62" spans="1:4" ht="13.5">
      <c r="A62" t="s">
        <v>4</v>
      </c>
      <c r="B62" s="2" t="s">
        <v>108</v>
      </c>
      <c r="C62" s="2">
        <v>0</v>
      </c>
      <c r="D62" s="2">
        <v>0</v>
      </c>
    </row>
    <row r="63" spans="1:4" ht="13.5">
      <c r="A63" t="s">
        <v>4</v>
      </c>
      <c r="B63" s="2" t="s">
        <v>109</v>
      </c>
      <c r="C63" s="2">
        <f>C64+C65+C66</f>
        <v>0</v>
      </c>
      <c r="D63" s="2">
        <f>D64+D65+D66</f>
        <v>0</v>
      </c>
    </row>
    <row r="64" spans="1:4" ht="12">
      <c r="A64" s="11" t="s">
        <v>35</v>
      </c>
      <c r="B64" s="11" t="s">
        <v>110</v>
      </c>
      <c r="C64" s="11">
        <v>0</v>
      </c>
      <c r="D64" s="11">
        <v>0</v>
      </c>
    </row>
    <row r="65" spans="1:4" ht="12">
      <c r="A65" s="11" t="s">
        <v>35</v>
      </c>
      <c r="B65" s="11" t="s">
        <v>111</v>
      </c>
      <c r="C65" s="11">
        <v>0</v>
      </c>
      <c r="D65" s="11">
        <v>0</v>
      </c>
    </row>
    <row r="66" spans="1:4" ht="12">
      <c r="A66" s="11" t="s">
        <v>35</v>
      </c>
      <c r="B66" s="11" t="s">
        <v>112</v>
      </c>
      <c r="C66" s="11">
        <v>0</v>
      </c>
      <c r="D66" s="11">
        <v>0</v>
      </c>
    </row>
    <row r="67" spans="1:4" ht="13.5">
      <c r="A67" t="s">
        <v>4</v>
      </c>
      <c r="B67" s="2" t="s">
        <v>113</v>
      </c>
      <c r="C67" s="2">
        <v>0</v>
      </c>
      <c r="D67" s="2">
        <v>0</v>
      </c>
    </row>
    <row r="68" spans="1:4" ht="13.5">
      <c r="A68" t="s">
        <v>4</v>
      </c>
      <c r="B68" s="2" t="s">
        <v>114</v>
      </c>
      <c r="C68" s="2">
        <v>0</v>
      </c>
      <c r="D68" s="2">
        <v>0</v>
      </c>
    </row>
    <row r="69" spans="1:4" ht="13.5">
      <c r="A69" t="s">
        <v>4</v>
      </c>
      <c r="B69" s="2" t="s">
        <v>115</v>
      </c>
      <c r="C69" s="2">
        <v>0</v>
      </c>
      <c r="D69" s="2">
        <v>0</v>
      </c>
    </row>
    <row r="70" spans="1:4" ht="13.5">
      <c r="A70" t="s">
        <v>4</v>
      </c>
      <c r="B70" s="2" t="s">
        <v>116</v>
      </c>
      <c r="C70" s="2">
        <v>0</v>
      </c>
      <c r="D70" s="2">
        <v>0</v>
      </c>
    </row>
    <row r="71" spans="1:4" ht="13.5">
      <c r="A71" t="s">
        <v>4</v>
      </c>
      <c r="B71" s="2" t="s">
        <v>117</v>
      </c>
      <c r="C71" s="2">
        <v>0</v>
      </c>
      <c r="D71" s="2">
        <v>0</v>
      </c>
    </row>
    <row r="72" spans="1:4" ht="16.5">
      <c r="A72" s="9" t="s">
        <v>30</v>
      </c>
      <c r="B72" s="9" t="s">
        <v>118</v>
      </c>
      <c r="C72" s="9">
        <f>C73+C74+C75+C79+C80+C90+C91</f>
        <v>11660.700000000003</v>
      </c>
      <c r="D72" s="9">
        <f>D73+D74+D75+D79+D80+D90+D91</f>
        <v>4128.11</v>
      </c>
    </row>
    <row r="73" spans="1:4" ht="13.5">
      <c r="A73" t="s">
        <v>4</v>
      </c>
      <c r="B73" s="2" t="s">
        <v>119</v>
      </c>
      <c r="C73" s="2">
        <v>0</v>
      </c>
      <c r="D73" s="2">
        <v>0</v>
      </c>
    </row>
    <row r="74" spans="1:4" ht="13.5">
      <c r="A74" t="s">
        <v>4</v>
      </c>
      <c r="B74" s="2" t="s">
        <v>120</v>
      </c>
      <c r="C74" s="2">
        <v>0</v>
      </c>
      <c r="D74" s="2">
        <v>0</v>
      </c>
    </row>
    <row r="75" spans="1:4" ht="13.5">
      <c r="A75" t="s">
        <v>4</v>
      </c>
      <c r="B75" s="2" t="s">
        <v>121</v>
      </c>
      <c r="C75" s="2">
        <f>C76+C77+C78</f>
        <v>0</v>
      </c>
      <c r="D75" s="2">
        <f>D76+D77+D78</f>
        <v>0</v>
      </c>
    </row>
    <row r="76" spans="1:4" ht="12">
      <c r="A76" s="11" t="s">
        <v>35</v>
      </c>
      <c r="B76" s="11" t="s">
        <v>110</v>
      </c>
      <c r="C76" s="11">
        <v>0</v>
      </c>
      <c r="D76" s="11">
        <v>0</v>
      </c>
    </row>
    <row r="77" spans="1:4" ht="12">
      <c r="A77" s="11" t="s">
        <v>35</v>
      </c>
      <c r="B77" s="11" t="s">
        <v>111</v>
      </c>
      <c r="C77" s="11">
        <v>0</v>
      </c>
      <c r="D77" s="11">
        <v>0</v>
      </c>
    </row>
    <row r="78" spans="1:4" ht="12">
      <c r="A78" s="11" t="s">
        <v>35</v>
      </c>
      <c r="B78" s="11" t="s">
        <v>122</v>
      </c>
      <c r="C78" s="11">
        <v>0</v>
      </c>
      <c r="D78" s="11">
        <v>0</v>
      </c>
    </row>
    <row r="79" spans="1:4" ht="13.5">
      <c r="A79" t="s">
        <v>4</v>
      </c>
      <c r="B79" s="2" t="s">
        <v>123</v>
      </c>
      <c r="C79" s="2">
        <v>0</v>
      </c>
      <c r="D79" s="2">
        <v>0</v>
      </c>
    </row>
    <row r="80" spans="1:4" ht="13.5">
      <c r="A80" t="s">
        <v>4</v>
      </c>
      <c r="B80" s="2" t="s">
        <v>124</v>
      </c>
      <c r="C80" s="2">
        <f>C81+C85</f>
        <v>11660.700000000003</v>
      </c>
      <c r="D80" s="2">
        <f>D81+D85</f>
        <v>4128.11</v>
      </c>
    </row>
    <row r="81" spans="1:4" ht="12">
      <c r="A81" s="11" t="s">
        <v>35</v>
      </c>
      <c r="B81" s="11" t="s">
        <v>125</v>
      </c>
      <c r="C81" s="11">
        <f>C82+C84</f>
        <v>269.5200000000002</v>
      </c>
      <c r="D81" s="11">
        <f>D82+D84</f>
        <v>0</v>
      </c>
    </row>
    <row r="82" spans="1:4" ht="12">
      <c r="A82" s="8" t="s">
        <v>68</v>
      </c>
      <c r="B82" s="8" t="s">
        <v>126</v>
      </c>
      <c r="C82" s="8">
        <f>SUM(C83:C83)</f>
        <v>269.5200000000002</v>
      </c>
      <c r="D82" s="8">
        <f>SUM(D83:D83)</f>
        <v>0</v>
      </c>
    </row>
    <row r="83" spans="1:4" ht="12">
      <c r="A83" s="8" t="s">
        <v>6</v>
      </c>
      <c r="B83" s="8" t="s">
        <v>127</v>
      </c>
      <c r="C83" s="8">
        <v>269.5200000000002</v>
      </c>
      <c r="D83" s="8">
        <v>0</v>
      </c>
    </row>
    <row r="84" spans="1:4" ht="12">
      <c r="A84" s="8" t="s">
        <v>68</v>
      </c>
      <c r="B84" s="8" t="s">
        <v>128</v>
      </c>
      <c r="C84" s="8">
        <v>0</v>
      </c>
      <c r="D84" s="8">
        <v>0</v>
      </c>
    </row>
    <row r="85" spans="1:4" ht="12">
      <c r="A85" s="11" t="s">
        <v>35</v>
      </c>
      <c r="B85" s="11" t="s">
        <v>129</v>
      </c>
      <c r="C85" s="11">
        <f>SUM(C86:C89)</f>
        <v>11391.180000000002</v>
      </c>
      <c r="D85" s="11">
        <f>SUM(D86:D89)</f>
        <v>4128.11</v>
      </c>
    </row>
    <row r="86" spans="1:4" ht="12">
      <c r="A86" s="8" t="s">
        <v>6</v>
      </c>
      <c r="B86" s="8" t="s">
        <v>130</v>
      </c>
      <c r="C86" s="8">
        <v>459.0200000000009</v>
      </c>
      <c r="D86" s="8">
        <v>502.77</v>
      </c>
    </row>
    <row r="87" spans="1:4" ht="12">
      <c r="A87" s="8" t="s">
        <v>6</v>
      </c>
      <c r="B87" s="8" t="s">
        <v>131</v>
      </c>
      <c r="C87" s="8">
        <v>8013.370000000001</v>
      </c>
      <c r="D87" s="8">
        <v>2242.99</v>
      </c>
    </row>
    <row r="88" spans="1:4" ht="12">
      <c r="A88" s="8" t="s">
        <v>6</v>
      </c>
      <c r="B88" s="8" t="s">
        <v>132</v>
      </c>
      <c r="C88" s="8">
        <v>1574.4899999999996</v>
      </c>
      <c r="D88" s="8">
        <v>914.26</v>
      </c>
    </row>
    <row r="89" spans="1:4" ht="12">
      <c r="A89" s="8" t="s">
        <v>6</v>
      </c>
      <c r="B89" s="8" t="s">
        <v>133</v>
      </c>
      <c r="C89" s="8">
        <v>1344.3000000000004</v>
      </c>
      <c r="D89" s="8">
        <v>468.09</v>
      </c>
    </row>
    <row r="90" spans="1:4" ht="13.5">
      <c r="A90" t="s">
        <v>4</v>
      </c>
      <c r="B90" s="2" t="s">
        <v>134</v>
      </c>
      <c r="C90" s="2">
        <v>0</v>
      </c>
      <c r="D90" s="2">
        <v>0</v>
      </c>
    </row>
    <row r="91" spans="1:4" ht="13.5">
      <c r="A91" t="s">
        <v>4</v>
      </c>
      <c r="B91" s="2" t="s">
        <v>135</v>
      </c>
      <c r="C91" s="2">
        <v>0</v>
      </c>
      <c r="D91" s="2">
        <v>0</v>
      </c>
    </row>
    <row r="92" spans="1:4" ht="16.5">
      <c r="A92" s="9" t="s">
        <v>30</v>
      </c>
      <c r="B92" s="9" t="s">
        <v>136</v>
      </c>
      <c r="C92" s="9">
        <f>C40+C61+C72</f>
        <v>102137.08999999997</v>
      </c>
      <c r="D92" s="9">
        <f>D40+D61+D72</f>
        <v>88324.86</v>
      </c>
    </row>
    <row r="93" spans="1:4" ht="12">
      <c r="A93" s="12" t="s">
        <v>33</v>
      </c>
      <c r="B93" s="12"/>
      <c r="C93" s="12"/>
      <c r="D93" s="12"/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syjs</dc:creator>
  <cp:keywords/>
  <dc:description/>
  <cp:lastModifiedBy>Javier De Vega</cp:lastModifiedBy>
  <cp:lastPrinted>2010-03-02T12:32:52Z</cp:lastPrinted>
  <dcterms:created xsi:type="dcterms:W3CDTF">2010-03-01T14:34:54Z</dcterms:created>
  <dcterms:modified xsi:type="dcterms:W3CDTF">2015-03-26T08:25:20Z</dcterms:modified>
  <cp:category/>
  <cp:version/>
  <cp:contentType/>
  <cp:contentStatus/>
</cp:coreProperties>
</file>